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60" yWindow="3060" windowWidth="23760" windowHeight="16980"/>
  </bookViews>
  <sheets>
    <sheet name="Crân arabes" sheetId="1" r:id="rId1"/>
  </sheets>
  <definedNames>
    <definedName name="dap">'Crân arabes'!#REF!</definedName>
    <definedName name="dapdist">'Crân arabes'!#REF!</definedName>
    <definedName name="dapmax">'Crân arabes'!#REF!</definedName>
    <definedName name="dapmin">'Crân arabes'!#REF!</definedName>
    <definedName name="dapprox">'Crân arabes'!#REF!</definedName>
    <definedName name="dtart">'Crân arabes'!#REF!</definedName>
    <definedName name="dtprox">'Crân arabes'!#REF!</definedName>
    <definedName name="dtsusart">'Crân arabes'!#REF!</definedName>
    <definedName name="largeur">'Crân arabes'!#REF!</definedName>
    <definedName name="longueur">'Crân arabes'!#REF!</definedName>
    <definedName name="magnum">'Crân arabes'!#REF!</definedName>
    <definedName name="uncif">'Crân arabes'!#REF!</definedName>
    <definedName name="_xlnm.Print_Area">'Crân arabes'!$B$3:$N$31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"/>
  <c r="F54"/>
  <c r="A37"/>
  <c r="L54"/>
  <c r="E54"/>
  <c r="K54"/>
  <c r="D54"/>
  <c r="J54"/>
  <c r="G54"/>
  <c r="H54"/>
  <c r="C54"/>
  <c r="F53"/>
  <c r="A36"/>
  <c r="L53"/>
  <c r="E53"/>
  <c r="K53"/>
  <c r="D53"/>
  <c r="J53"/>
  <c r="G53"/>
  <c r="H53"/>
  <c r="C53"/>
  <c r="F52"/>
  <c r="A35"/>
  <c r="L52"/>
  <c r="E52"/>
  <c r="K52"/>
  <c r="D52"/>
  <c r="J52"/>
  <c r="G52"/>
  <c r="H52"/>
  <c r="C52"/>
  <c r="F51"/>
  <c r="A34"/>
  <c r="L51"/>
  <c r="E51"/>
  <c r="K51"/>
  <c r="D51"/>
  <c r="J51"/>
  <c r="G51"/>
  <c r="H51"/>
  <c r="C51"/>
  <c r="F50"/>
  <c r="A33"/>
  <c r="L50"/>
  <c r="E50"/>
  <c r="K50"/>
  <c r="D50"/>
  <c r="J50"/>
  <c r="G50"/>
  <c r="H50"/>
  <c r="C50"/>
  <c r="F49"/>
  <c r="A32"/>
  <c r="L49"/>
  <c r="E49"/>
  <c r="K49"/>
  <c r="D49"/>
  <c r="J49"/>
  <c r="G49"/>
  <c r="H49"/>
  <c r="C49"/>
  <c r="F48"/>
  <c r="A31"/>
  <c r="L48"/>
  <c r="E48"/>
  <c r="K48"/>
  <c r="D48"/>
  <c r="J48"/>
  <c r="G48"/>
  <c r="H48"/>
  <c r="C48"/>
  <c r="F47"/>
  <c r="A30"/>
  <c r="L47"/>
  <c r="E47"/>
  <c r="K47"/>
  <c r="D47"/>
  <c r="J47"/>
  <c r="G47"/>
  <c r="H47"/>
  <c r="C47"/>
  <c r="F46"/>
  <c r="A29"/>
  <c r="L46"/>
  <c r="E46"/>
  <c r="K46"/>
  <c r="D46"/>
  <c r="J46"/>
  <c r="G46"/>
  <c r="H46"/>
  <c r="C46"/>
  <c r="F45"/>
  <c r="A28"/>
  <c r="L45"/>
  <c r="E45"/>
  <c r="K45"/>
  <c r="D45"/>
  <c r="J45"/>
  <c r="G45"/>
  <c r="H45"/>
  <c r="C45"/>
  <c r="F44"/>
  <c r="A27"/>
  <c r="L44"/>
  <c r="E44"/>
  <c r="K44"/>
  <c r="D44"/>
  <c r="J44"/>
  <c r="G44"/>
  <c r="H44"/>
  <c r="C44"/>
  <c r="F43"/>
  <c r="A26"/>
  <c r="L43"/>
  <c r="E43"/>
  <c r="K43"/>
  <c r="D43"/>
  <c r="J43"/>
  <c r="G43"/>
  <c r="H43"/>
  <c r="C43"/>
  <c r="F42"/>
  <c r="A25"/>
  <c r="L42"/>
  <c r="E42"/>
  <c r="K42"/>
  <c r="D42"/>
  <c r="J42"/>
  <c r="G42"/>
  <c r="H42"/>
  <c r="C42"/>
  <c r="F41"/>
  <c r="A24"/>
  <c r="L41"/>
  <c r="E41"/>
  <c r="K41"/>
  <c r="D41"/>
  <c r="J41"/>
  <c r="G41"/>
  <c r="H41"/>
  <c r="C41"/>
  <c r="F40"/>
  <c r="A23"/>
  <c r="L40"/>
  <c r="E40"/>
  <c r="K40"/>
  <c r="D40"/>
  <c r="J40"/>
  <c r="G40"/>
  <c r="H40"/>
  <c r="C40"/>
  <c r="F39"/>
  <c r="A22"/>
  <c r="L39"/>
  <c r="E39"/>
  <c r="K39"/>
  <c r="D39"/>
  <c r="J39"/>
  <c r="G39"/>
  <c r="H39"/>
  <c r="C39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N34"/>
  <c r="M34"/>
  <c r="L34"/>
  <c r="K34"/>
  <c r="J34"/>
  <c r="I34"/>
  <c r="H34"/>
  <c r="G34"/>
  <c r="F34"/>
  <c r="E34"/>
  <c r="D34"/>
  <c r="C34"/>
  <c r="N33"/>
  <c r="M33"/>
  <c r="L33"/>
  <c r="K33"/>
  <c r="J33"/>
  <c r="I33"/>
  <c r="H33"/>
  <c r="G33"/>
  <c r="F33"/>
  <c r="E33"/>
  <c r="D33"/>
  <c r="C33"/>
  <c r="N32"/>
  <c r="M32"/>
  <c r="L32"/>
  <c r="K32"/>
  <c r="J32"/>
  <c r="I32"/>
  <c r="H32"/>
  <c r="G32"/>
  <c r="E32"/>
  <c r="D32"/>
  <c r="C32"/>
  <c r="N31"/>
  <c r="M31"/>
  <c r="L31"/>
  <c r="K31"/>
  <c r="J31"/>
  <c r="I31"/>
  <c r="H31"/>
  <c r="G31"/>
  <c r="F31"/>
  <c r="E31"/>
  <c r="D31"/>
  <c r="C31"/>
  <c r="N30"/>
  <c r="M30"/>
  <c r="L30"/>
  <c r="K30"/>
  <c r="J30"/>
  <c r="I30"/>
  <c r="H30"/>
  <c r="G30"/>
  <c r="F30"/>
  <c r="E30"/>
  <c r="D30"/>
  <c r="C30"/>
  <c r="N29"/>
  <c r="M29"/>
  <c r="L29"/>
  <c r="K29"/>
  <c r="J29"/>
  <c r="I29"/>
  <c r="H29"/>
  <c r="G29"/>
  <c r="F29"/>
  <c r="E29"/>
  <c r="D29"/>
  <c r="C29"/>
  <c r="N28"/>
  <c r="M28"/>
  <c r="L28"/>
  <c r="K28"/>
  <c r="J28"/>
  <c r="I28"/>
  <c r="H28"/>
  <c r="G28"/>
  <c r="F28"/>
  <c r="E28"/>
  <c r="D28"/>
  <c r="C28"/>
  <c r="N27"/>
  <c r="M27"/>
  <c r="L27"/>
  <c r="K27"/>
  <c r="J27"/>
  <c r="I27"/>
  <c r="H27"/>
  <c r="G27"/>
  <c r="F27"/>
  <c r="E27"/>
  <c r="D27"/>
  <c r="C27"/>
  <c r="N26"/>
  <c r="M26"/>
  <c r="L26"/>
  <c r="K26"/>
  <c r="J26"/>
  <c r="I26"/>
  <c r="H26"/>
  <c r="G26"/>
  <c r="F26"/>
  <c r="E26"/>
  <c r="D26"/>
  <c r="C26"/>
  <c r="N25"/>
  <c r="M25"/>
  <c r="L25"/>
  <c r="K25"/>
  <c r="J25"/>
  <c r="I25"/>
  <c r="H25"/>
  <c r="G25"/>
  <c r="F25"/>
  <c r="E25"/>
  <c r="D25"/>
  <c r="C25"/>
  <c r="N24"/>
  <c r="M24"/>
  <c r="L24"/>
  <c r="K24"/>
  <c r="J24"/>
  <c r="I24"/>
  <c r="H24"/>
  <c r="G24"/>
  <c r="F24"/>
  <c r="E24"/>
  <c r="D24"/>
  <c r="C24"/>
  <c r="N23"/>
  <c r="M23"/>
  <c r="L23"/>
  <c r="K23"/>
  <c r="J23"/>
  <c r="I23"/>
  <c r="H23"/>
  <c r="G23"/>
  <c r="F23"/>
  <c r="E23"/>
  <c r="D23"/>
  <c r="C23"/>
  <c r="N22"/>
  <c r="M22"/>
  <c r="L22"/>
  <c r="K22"/>
  <c r="J22"/>
  <c r="I22"/>
  <c r="H22"/>
  <c r="G22"/>
  <c r="F22"/>
  <c r="E22"/>
  <c r="D22"/>
  <c r="C22"/>
  <c r="N21"/>
  <c r="M21"/>
  <c r="L21"/>
  <c r="K21"/>
  <c r="J21"/>
  <c r="I21"/>
  <c r="H21"/>
  <c r="G21"/>
  <c r="F21"/>
  <c r="E21"/>
  <c r="D21"/>
  <c r="C21"/>
</calcChain>
</file>

<file path=xl/sharedStrings.xml><?xml version="1.0" encoding="utf-8"?>
<sst xmlns="http://schemas.openxmlformats.org/spreadsheetml/2006/main" count="61" uniqueCount="55">
  <si>
    <t>NY 70</t>
  </si>
  <si>
    <t>AC 1927</t>
  </si>
  <si>
    <t>NY 204200</t>
  </si>
  <si>
    <t>NY 204191</t>
  </si>
  <si>
    <t>NY 204184</t>
  </si>
  <si>
    <t>NY 204176</t>
  </si>
  <si>
    <t>NY 204210</t>
  </si>
  <si>
    <t>HA CA 2</t>
  </si>
  <si>
    <t>HA Pol 1</t>
  </si>
  <si>
    <t>HA 4</t>
  </si>
  <si>
    <t>BU</t>
  </si>
  <si>
    <t>LG 518</t>
  </si>
  <si>
    <t>F, 5</t>
  </si>
  <si>
    <t>M, vvv</t>
  </si>
  <si>
    <t>M, v</t>
  </si>
  <si>
    <t>M, vv</t>
  </si>
  <si>
    <t>M, VV</t>
  </si>
  <si>
    <t>?, vv</t>
  </si>
  <si>
    <t>F, 7</t>
  </si>
  <si>
    <t>M, 6</t>
  </si>
  <si>
    <t>M, 5</t>
  </si>
  <si>
    <t>C 44</t>
  </si>
  <si>
    <t>C 49</t>
  </si>
  <si>
    <t>C 55</t>
  </si>
  <si>
    <t>C 56</t>
  </si>
  <si>
    <t xml:space="preserve"> C 57</t>
  </si>
  <si>
    <t>C 58</t>
  </si>
  <si>
    <t>C 59</t>
  </si>
  <si>
    <t>C 108</t>
  </si>
  <si>
    <t>C 109</t>
  </si>
  <si>
    <t>C 110</t>
  </si>
  <si>
    <t>C 118</t>
  </si>
  <si>
    <t>C 121</t>
  </si>
  <si>
    <t>2 - 5</t>
  </si>
  <si>
    <t>17bis</t>
  </si>
  <si>
    <t>Logs E.h.o.</t>
  </si>
  <si>
    <t>2-5</t>
  </si>
  <si>
    <t>17b</t>
  </si>
  <si>
    <t>Mesures</t>
  </si>
  <si>
    <t>n</t>
  </si>
  <si>
    <t>x</t>
  </si>
  <si>
    <t>min</t>
  </si>
  <si>
    <t>max</t>
  </si>
  <si>
    <t>s</t>
  </si>
  <si>
    <t>v</t>
  </si>
  <si>
    <t>Dlogx</t>
  </si>
  <si>
    <t>Dlogmin</t>
  </si>
  <si>
    <t>Dlogmax</t>
  </si>
  <si>
    <t>n=30</t>
  </si>
  <si>
    <t>"Abu Zeyd"</t>
  </si>
  <si>
    <t>"Gouniead"</t>
  </si>
  <si>
    <t>"Astraled"</t>
  </si>
  <si>
    <t>"Obed"</t>
  </si>
  <si>
    <t>"Gharifet"</t>
  </si>
  <si>
    <t>F, 14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</si>
</sst>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b/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top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 applyAlignment="1"/>
    <xf numFmtId="0" fontId="0" fillId="0" borderId="0" xfId="0" applyAlignment="1"/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165" fontId="1" fillId="0" borderId="0" xfId="0" applyNumberFormat="1" applyFont="1" applyFill="1"/>
    <xf numFmtId="0" fontId="1" fillId="0" borderId="0" xfId="0" applyFont="1" applyFill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56"/>
  <sheetViews>
    <sheetView tabSelected="1" workbookViewId="0">
      <selection sqref="A1:XFD1"/>
    </sheetView>
  </sheetViews>
  <sheetFormatPr baseColWidth="10" defaultColWidth="10.83203125" defaultRowHeight="13"/>
  <cols>
    <col min="1" max="14" width="8.83203125" customWidth="1"/>
    <col min="15" max="15" width="8.83203125" style="15" customWidth="1"/>
  </cols>
  <sheetData>
    <row r="1" spans="1:15" s="24" customFormat="1">
      <c r="E1" t="s">
        <v>49</v>
      </c>
      <c r="F1" t="s">
        <v>50</v>
      </c>
      <c r="G1" t="s">
        <v>51</v>
      </c>
      <c r="H1" t="s">
        <v>52</v>
      </c>
      <c r="I1" t="s">
        <v>53</v>
      </c>
      <c r="O1" s="25"/>
    </row>
    <row r="2" spans="1:15" s="24" customFormat="1">
      <c r="C2" s="24" t="s">
        <v>0</v>
      </c>
      <c r="D2" s="24" t="s">
        <v>1</v>
      </c>
      <c r="E2" s="24" t="s">
        <v>2</v>
      </c>
      <c r="F2" s="24" t="s">
        <v>3</v>
      </c>
      <c r="G2" s="24" t="s">
        <v>4</v>
      </c>
      <c r="H2" s="24" t="s">
        <v>5</v>
      </c>
      <c r="I2" s="24" t="s">
        <v>6</v>
      </c>
      <c r="J2" s="24" t="s">
        <v>7</v>
      </c>
      <c r="K2" s="24" t="s">
        <v>8</v>
      </c>
      <c r="L2" s="24" t="s">
        <v>9</v>
      </c>
      <c r="M2" s="24" t="s">
        <v>10</v>
      </c>
      <c r="N2" s="24" t="s">
        <v>11</v>
      </c>
      <c r="O2" s="25"/>
    </row>
    <row r="3" spans="1:15" s="24" customFormat="1">
      <c r="C3" s="24" t="s">
        <v>12</v>
      </c>
      <c r="D3" s="24" t="s">
        <v>13</v>
      </c>
      <c r="E3" s="24" t="s">
        <v>14</v>
      </c>
      <c r="F3" s="24" t="s">
        <v>15</v>
      </c>
      <c r="G3" s="24" t="s">
        <v>16</v>
      </c>
      <c r="H3" s="24" t="s">
        <v>17</v>
      </c>
      <c r="I3" s="24" t="s">
        <v>18</v>
      </c>
      <c r="J3" s="24" t="s">
        <v>54</v>
      </c>
      <c r="K3" s="24" t="s">
        <v>19</v>
      </c>
      <c r="L3" s="24" t="s">
        <v>20</v>
      </c>
      <c r="M3" s="24" t="s">
        <v>15</v>
      </c>
      <c r="N3" s="24" t="s">
        <v>19</v>
      </c>
      <c r="O3" s="25"/>
    </row>
    <row r="4" spans="1:15" s="24" customFormat="1">
      <c r="A4" s="26" t="s">
        <v>48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4" t="s">
        <v>31</v>
      </c>
      <c r="N4" s="24" t="s">
        <v>32</v>
      </c>
      <c r="O4" s="25"/>
    </row>
    <row r="5" spans="1:15">
      <c r="A5" s="2">
        <v>56.028125000000003</v>
      </c>
      <c r="B5" s="3">
        <v>16</v>
      </c>
      <c r="C5" s="2">
        <v>62</v>
      </c>
      <c r="D5" s="2">
        <v>65</v>
      </c>
      <c r="E5">
        <v>65</v>
      </c>
      <c r="F5">
        <v>61</v>
      </c>
      <c r="G5">
        <v>75</v>
      </c>
      <c r="H5">
        <v>65</v>
      </c>
      <c r="I5">
        <v>71</v>
      </c>
      <c r="J5">
        <v>72</v>
      </c>
      <c r="K5">
        <v>73</v>
      </c>
      <c r="L5">
        <v>70</v>
      </c>
      <c r="M5">
        <v>69</v>
      </c>
      <c r="N5">
        <v>70</v>
      </c>
    </row>
    <row r="6" spans="1:15">
      <c r="A6" s="2">
        <v>348.0625</v>
      </c>
      <c r="B6" s="3">
        <v>23</v>
      </c>
      <c r="C6" s="2">
        <v>370</v>
      </c>
      <c r="D6" s="2">
        <v>380</v>
      </c>
      <c r="E6">
        <v>380</v>
      </c>
      <c r="F6">
        <v>380</v>
      </c>
      <c r="G6">
        <v>380</v>
      </c>
      <c r="H6">
        <v>395</v>
      </c>
      <c r="I6">
        <v>385</v>
      </c>
      <c r="J6">
        <v>385</v>
      </c>
      <c r="K6">
        <v>395</v>
      </c>
      <c r="L6">
        <v>366</v>
      </c>
      <c r="M6">
        <v>380</v>
      </c>
      <c r="N6">
        <v>380</v>
      </c>
    </row>
    <row r="7" spans="1:15">
      <c r="A7" s="2">
        <v>116.875</v>
      </c>
      <c r="B7" s="3">
        <v>3</v>
      </c>
      <c r="C7" s="2">
        <v>105</v>
      </c>
      <c r="D7" s="2">
        <v>98</v>
      </c>
      <c r="E7">
        <v>102</v>
      </c>
      <c r="F7">
        <v>96</v>
      </c>
      <c r="G7">
        <v>96</v>
      </c>
      <c r="H7">
        <v>105</v>
      </c>
      <c r="I7">
        <v>100</v>
      </c>
      <c r="J7">
        <v>98</v>
      </c>
      <c r="K7">
        <v>102</v>
      </c>
      <c r="L7">
        <v>104</v>
      </c>
      <c r="M7">
        <v>103</v>
      </c>
      <c r="N7">
        <v>102.5</v>
      </c>
      <c r="O7" s="16"/>
    </row>
    <row r="8" spans="1:15">
      <c r="A8" s="2">
        <v>100.996875</v>
      </c>
      <c r="B8" s="3">
        <v>4</v>
      </c>
      <c r="C8" s="2">
        <v>125</v>
      </c>
      <c r="D8" s="2">
        <v>135</v>
      </c>
      <c r="E8">
        <v>128</v>
      </c>
      <c r="F8">
        <v>137</v>
      </c>
      <c r="G8">
        <v>125</v>
      </c>
      <c r="H8">
        <v>146</v>
      </c>
      <c r="I8">
        <v>136</v>
      </c>
      <c r="J8">
        <v>133</v>
      </c>
      <c r="K8">
        <v>131</v>
      </c>
      <c r="L8">
        <v>124</v>
      </c>
      <c r="M8">
        <v>129.5</v>
      </c>
      <c r="N8">
        <v>126</v>
      </c>
      <c r="O8" s="16"/>
    </row>
    <row r="9" spans="1:15">
      <c r="A9" s="2">
        <v>115.6</v>
      </c>
      <c r="B9" s="4" t="s">
        <v>33</v>
      </c>
      <c r="C9" s="2">
        <f>258-134</f>
        <v>124</v>
      </c>
      <c r="D9" s="2">
        <v>137</v>
      </c>
      <c r="E9">
        <v>125</v>
      </c>
      <c r="F9">
        <v>118</v>
      </c>
      <c r="G9">
        <v>137</v>
      </c>
      <c r="H9">
        <v>128</v>
      </c>
      <c r="I9">
        <v>136</v>
      </c>
      <c r="J9">
        <v>128</v>
      </c>
      <c r="K9">
        <v>133</v>
      </c>
      <c r="L9">
        <v>127</v>
      </c>
      <c r="M9">
        <v>132</v>
      </c>
      <c r="N9">
        <v>135</v>
      </c>
      <c r="O9" s="16"/>
    </row>
    <row r="10" spans="1:15" s="21" customFormat="1">
      <c r="A10" s="19">
        <v>104.89375</v>
      </c>
      <c r="B10" s="20">
        <v>5</v>
      </c>
      <c r="C10" s="19">
        <v>134</v>
      </c>
      <c r="D10" s="19">
        <v>132</v>
      </c>
      <c r="E10" s="21">
        <v>129</v>
      </c>
      <c r="F10" s="21">
        <v>138</v>
      </c>
      <c r="G10" s="21">
        <v>130</v>
      </c>
      <c r="H10" s="21">
        <v>140</v>
      </c>
      <c r="I10" s="21">
        <v>121</v>
      </c>
      <c r="J10" s="21">
        <v>141</v>
      </c>
      <c r="K10" s="21">
        <v>139</v>
      </c>
      <c r="L10" s="21">
        <v>126</v>
      </c>
      <c r="M10" s="21">
        <v>137</v>
      </c>
      <c r="N10" s="21">
        <v>125</v>
      </c>
      <c r="O10" s="22"/>
    </row>
    <row r="11" spans="1:15" s="21" customFormat="1">
      <c r="A11" s="19">
        <v>55.9</v>
      </c>
      <c r="B11" s="20">
        <v>17</v>
      </c>
      <c r="C11" s="19">
        <v>59</v>
      </c>
      <c r="D11" s="19">
        <v>56</v>
      </c>
      <c r="E11" s="21">
        <v>63</v>
      </c>
      <c r="F11" s="21">
        <v>58</v>
      </c>
      <c r="G11" s="21">
        <v>60</v>
      </c>
      <c r="H11" s="21">
        <v>57</v>
      </c>
      <c r="I11" s="21">
        <v>63</v>
      </c>
      <c r="J11" s="21">
        <v>53.5</v>
      </c>
      <c r="K11" s="21">
        <v>55</v>
      </c>
      <c r="L11" s="21">
        <v>57</v>
      </c>
      <c r="M11" s="21">
        <v>62</v>
      </c>
      <c r="N11" s="21">
        <v>60</v>
      </c>
      <c r="O11" s="23"/>
    </row>
    <row r="12" spans="1:15">
      <c r="A12" s="2">
        <v>40.681249999999999</v>
      </c>
      <c r="B12" s="3" t="s">
        <v>34</v>
      </c>
      <c r="C12" s="2">
        <v>38.5</v>
      </c>
      <c r="D12" s="2">
        <v>40</v>
      </c>
      <c r="E12">
        <v>40</v>
      </c>
      <c r="F12">
        <v>39</v>
      </c>
      <c r="G12">
        <v>38</v>
      </c>
      <c r="H12">
        <v>41</v>
      </c>
      <c r="I12">
        <v>40</v>
      </c>
      <c r="J12">
        <v>38.5</v>
      </c>
      <c r="K12">
        <v>38</v>
      </c>
      <c r="L12">
        <v>38</v>
      </c>
      <c r="M12">
        <v>42</v>
      </c>
      <c r="N12">
        <v>40</v>
      </c>
    </row>
    <row r="13" spans="1:15">
      <c r="A13" s="2">
        <v>196.78125</v>
      </c>
      <c r="B13" s="3">
        <v>13</v>
      </c>
      <c r="C13" s="2">
        <v>218</v>
      </c>
      <c r="D13" s="2">
        <v>200</v>
      </c>
      <c r="E13">
        <v>218</v>
      </c>
      <c r="F13">
        <v>204</v>
      </c>
      <c r="G13">
        <v>216</v>
      </c>
      <c r="H13">
        <v>212</v>
      </c>
      <c r="I13">
        <v>208</v>
      </c>
      <c r="J13">
        <v>210</v>
      </c>
      <c r="K13">
        <v>216</v>
      </c>
      <c r="L13">
        <v>213</v>
      </c>
      <c r="M13">
        <v>214</v>
      </c>
      <c r="N13">
        <v>208</v>
      </c>
    </row>
    <row r="14" spans="1:15">
      <c r="A14" s="2">
        <v>48.0625</v>
      </c>
      <c r="B14" s="3">
        <v>10</v>
      </c>
      <c r="C14" s="2">
        <v>52</v>
      </c>
      <c r="D14" s="2">
        <v>51</v>
      </c>
      <c r="E14">
        <v>54</v>
      </c>
      <c r="F14">
        <v>50</v>
      </c>
      <c r="G14">
        <v>51</v>
      </c>
      <c r="H14">
        <v>51</v>
      </c>
      <c r="I14">
        <v>51</v>
      </c>
      <c r="J14">
        <v>53.5</v>
      </c>
      <c r="K14">
        <v>51</v>
      </c>
      <c r="L14">
        <v>51</v>
      </c>
      <c r="M14">
        <v>56.7</v>
      </c>
      <c r="N14">
        <v>46</v>
      </c>
    </row>
    <row r="15" spans="1:15" s="9" customFormat="1">
      <c r="A15" s="2">
        <v>102</v>
      </c>
      <c r="B15" s="1">
        <v>25</v>
      </c>
      <c r="C15" s="8">
        <v>101</v>
      </c>
      <c r="D15" s="8">
        <v>100</v>
      </c>
      <c r="E15" s="9">
        <v>100</v>
      </c>
      <c r="G15" s="9">
        <v>102</v>
      </c>
      <c r="H15" s="9">
        <v>110</v>
      </c>
      <c r="I15" s="9">
        <v>104</v>
      </c>
      <c r="J15" s="9">
        <v>98</v>
      </c>
      <c r="K15" s="9">
        <v>99</v>
      </c>
      <c r="L15" s="9">
        <v>102</v>
      </c>
      <c r="M15" s="9">
        <v>106</v>
      </c>
      <c r="N15" s="9">
        <v>94</v>
      </c>
      <c r="O15" s="17"/>
    </row>
    <row r="16" spans="1:15" s="9" customFormat="1">
      <c r="A16" s="2">
        <v>89.8</v>
      </c>
      <c r="B16" s="1">
        <v>28</v>
      </c>
      <c r="C16" s="8">
        <v>106</v>
      </c>
      <c r="D16" s="8">
        <v>102</v>
      </c>
      <c r="E16" s="9">
        <v>106</v>
      </c>
      <c r="F16" s="9">
        <v>100</v>
      </c>
      <c r="G16" s="9">
        <v>104</v>
      </c>
      <c r="H16" s="9">
        <v>100</v>
      </c>
      <c r="I16" s="9">
        <v>106</v>
      </c>
      <c r="J16" s="9">
        <v>99</v>
      </c>
      <c r="K16" s="9">
        <v>106</v>
      </c>
      <c r="L16" s="9">
        <v>98</v>
      </c>
      <c r="M16" s="9">
        <v>98</v>
      </c>
      <c r="N16" s="9">
        <v>94</v>
      </c>
      <c r="O16" s="17"/>
    </row>
    <row r="17" spans="1:15" s="11" customFormat="1">
      <c r="A17" s="2">
        <v>63.268749999999997</v>
      </c>
      <c r="B17" s="3">
        <v>9</v>
      </c>
      <c r="C17" s="10">
        <v>57</v>
      </c>
      <c r="D17" s="10">
        <v>55</v>
      </c>
      <c r="E17" s="11">
        <v>60</v>
      </c>
      <c r="F17" s="11">
        <v>58</v>
      </c>
      <c r="G17" s="11">
        <v>56</v>
      </c>
      <c r="H17" s="11">
        <v>73</v>
      </c>
      <c r="I17" s="11">
        <v>61</v>
      </c>
      <c r="J17" s="11">
        <v>61</v>
      </c>
      <c r="K17" s="11">
        <v>62</v>
      </c>
      <c r="L17" s="11">
        <v>66</v>
      </c>
      <c r="M17" s="11">
        <v>62.5</v>
      </c>
      <c r="N17" s="11">
        <v>65</v>
      </c>
      <c r="O17" s="18"/>
    </row>
    <row r="18" spans="1:15" s="9" customFormat="1">
      <c r="A18" s="2">
        <v>14.3</v>
      </c>
      <c r="B18" s="1">
        <v>20</v>
      </c>
      <c r="C18" s="8">
        <v>13.3</v>
      </c>
      <c r="D18" s="8">
        <v>14</v>
      </c>
      <c r="E18" s="9">
        <v>14</v>
      </c>
      <c r="F18" s="9">
        <v>14</v>
      </c>
      <c r="G18" s="9">
        <v>14</v>
      </c>
      <c r="H18" s="9">
        <v>14</v>
      </c>
      <c r="I18" s="9">
        <v>14</v>
      </c>
      <c r="J18" s="9">
        <v>13.5</v>
      </c>
      <c r="K18" s="9">
        <v>12.5</v>
      </c>
      <c r="L18" s="9">
        <v>12</v>
      </c>
      <c r="M18" s="9">
        <v>13</v>
      </c>
      <c r="N18" s="9">
        <v>14.5</v>
      </c>
      <c r="O18" s="17"/>
    </row>
    <row r="19" spans="1:15" s="9" customFormat="1">
      <c r="A19" s="2">
        <v>144.30000000000001</v>
      </c>
      <c r="B19" s="1">
        <v>31</v>
      </c>
      <c r="C19" s="8">
        <v>162</v>
      </c>
      <c r="D19" s="8">
        <v>177</v>
      </c>
      <c r="E19" s="9">
        <v>173</v>
      </c>
      <c r="F19" s="9">
        <v>170</v>
      </c>
      <c r="G19" s="9">
        <v>171</v>
      </c>
      <c r="H19" s="9">
        <v>183</v>
      </c>
      <c r="I19" s="9">
        <v>168</v>
      </c>
      <c r="J19" s="9">
        <v>174</v>
      </c>
      <c r="K19" s="9">
        <v>172</v>
      </c>
      <c r="L19" s="9">
        <v>167</v>
      </c>
      <c r="M19" s="9">
        <v>173.5</v>
      </c>
      <c r="N19" s="9">
        <v>170</v>
      </c>
      <c r="O19" s="17"/>
    </row>
    <row r="20" spans="1:15" s="9" customFormat="1">
      <c r="A20" s="2">
        <v>162.22499999999999</v>
      </c>
      <c r="B20" s="1">
        <v>32</v>
      </c>
      <c r="C20" s="8">
        <v>157</v>
      </c>
      <c r="D20" s="8">
        <v>160</v>
      </c>
      <c r="E20" s="9">
        <v>154</v>
      </c>
      <c r="F20" s="9">
        <v>160</v>
      </c>
      <c r="G20" s="9">
        <v>162</v>
      </c>
      <c r="H20" s="9">
        <v>176</v>
      </c>
      <c r="I20" s="9">
        <v>160</v>
      </c>
      <c r="J20" s="9">
        <v>159</v>
      </c>
      <c r="K20" s="9">
        <v>169</v>
      </c>
      <c r="L20" s="9">
        <v>148</v>
      </c>
      <c r="M20" s="9">
        <v>163.5</v>
      </c>
      <c r="N20" s="9">
        <v>160</v>
      </c>
      <c r="O20" s="17"/>
    </row>
    <row r="21" spans="1:15" s="1" customFormat="1">
      <c r="A21" s="5" t="s">
        <v>35</v>
      </c>
      <c r="C21" s="1" t="str">
        <f>C4</f>
        <v>C 44</v>
      </c>
      <c r="D21" s="1" t="str">
        <f t="shared" ref="D21:N21" si="0">D4</f>
        <v>C 49</v>
      </c>
      <c r="E21" s="1" t="str">
        <f t="shared" si="0"/>
        <v>C 55</v>
      </c>
      <c r="F21" s="1" t="str">
        <f t="shared" si="0"/>
        <v>C 56</v>
      </c>
      <c r="G21" s="1" t="str">
        <f t="shared" si="0"/>
        <v xml:space="preserve"> C 57</v>
      </c>
      <c r="H21" s="1" t="str">
        <f t="shared" si="0"/>
        <v>C 58</v>
      </c>
      <c r="I21" s="1" t="str">
        <f t="shared" si="0"/>
        <v>C 59</v>
      </c>
      <c r="J21" s="1" t="str">
        <f t="shared" si="0"/>
        <v>C 108</v>
      </c>
      <c r="K21" s="1" t="str">
        <f t="shared" si="0"/>
        <v>C 109</v>
      </c>
      <c r="L21" s="1" t="str">
        <f t="shared" si="0"/>
        <v>C 110</v>
      </c>
      <c r="M21" s="1" t="str">
        <f t="shared" si="0"/>
        <v>C 118</v>
      </c>
      <c r="N21" s="1" t="str">
        <f t="shared" si="0"/>
        <v>C 121</v>
      </c>
      <c r="O21" s="14"/>
    </row>
    <row r="22" spans="1:15" s="1" customFormat="1">
      <c r="A22" s="12">
        <f t="shared" ref="A22:A37" si="1">LOG10(A5)</f>
        <v>1.748</v>
      </c>
      <c r="B22" s="1">
        <v>16</v>
      </c>
      <c r="C22" s="12">
        <f t="shared" ref="C22:N22" si="2">LOG10(C5)-$A22</f>
        <v>4.3999999999999997E-2</v>
      </c>
      <c r="D22" s="12">
        <f t="shared" si="2"/>
        <v>6.5000000000000002E-2</v>
      </c>
      <c r="E22" s="12">
        <f t="shared" si="2"/>
        <v>6.5000000000000002E-2</v>
      </c>
      <c r="F22" s="12">
        <f t="shared" si="2"/>
        <v>3.6999999999999998E-2</v>
      </c>
      <c r="G22" s="12">
        <f t="shared" si="2"/>
        <v>0.127</v>
      </c>
      <c r="H22" s="12">
        <f t="shared" si="2"/>
        <v>6.5000000000000002E-2</v>
      </c>
      <c r="I22" s="12">
        <f t="shared" si="2"/>
        <v>0.10299999999999999</v>
      </c>
      <c r="J22" s="12">
        <f t="shared" si="2"/>
        <v>0.109</v>
      </c>
      <c r="K22" s="12">
        <f t="shared" si="2"/>
        <v>0.115</v>
      </c>
      <c r="L22" s="12">
        <f t="shared" si="2"/>
        <v>9.7000000000000003E-2</v>
      </c>
      <c r="M22" s="12">
        <f t="shared" si="2"/>
        <v>9.0999999999999998E-2</v>
      </c>
      <c r="N22" s="12">
        <f t="shared" si="2"/>
        <v>9.7000000000000003E-2</v>
      </c>
      <c r="O22" s="14"/>
    </row>
    <row r="23" spans="1:15" s="1" customFormat="1">
      <c r="A23" s="12">
        <f t="shared" si="1"/>
        <v>2.5419999999999998</v>
      </c>
      <c r="B23" s="1">
        <v>23</v>
      </c>
      <c r="C23" s="12">
        <f t="shared" ref="C23:N23" si="3">LOG10(C6)-$A23</f>
        <v>2.5999999999999999E-2</v>
      </c>
      <c r="D23" s="12">
        <f t="shared" si="3"/>
        <v>3.7999999999999999E-2</v>
      </c>
      <c r="E23" s="12">
        <f t="shared" si="3"/>
        <v>3.7999999999999999E-2</v>
      </c>
      <c r="F23" s="12">
        <f t="shared" si="3"/>
        <v>3.7999999999999999E-2</v>
      </c>
      <c r="G23" s="12">
        <f t="shared" si="3"/>
        <v>3.7999999999999999E-2</v>
      </c>
      <c r="H23" s="12">
        <f t="shared" si="3"/>
        <v>5.5E-2</v>
      </c>
      <c r="I23" s="12">
        <f t="shared" si="3"/>
        <v>4.2999999999999997E-2</v>
      </c>
      <c r="J23" s="12">
        <f t="shared" si="3"/>
        <v>4.2999999999999997E-2</v>
      </c>
      <c r="K23" s="12">
        <f t="shared" si="3"/>
        <v>5.5E-2</v>
      </c>
      <c r="L23" s="12">
        <f t="shared" si="3"/>
        <v>2.1000000000000001E-2</v>
      </c>
      <c r="M23" s="12">
        <f t="shared" si="3"/>
        <v>3.7999999999999999E-2</v>
      </c>
      <c r="N23" s="12">
        <f t="shared" si="3"/>
        <v>3.7999999999999999E-2</v>
      </c>
      <c r="O23" s="14"/>
    </row>
    <row r="24" spans="1:15" s="1" customFormat="1">
      <c r="A24" s="12">
        <f t="shared" si="1"/>
        <v>2.0680000000000001</v>
      </c>
      <c r="B24" s="1">
        <v>3</v>
      </c>
      <c r="C24" s="12">
        <f t="shared" ref="C24:N24" si="4">LOG10(C7)-$A24</f>
        <v>-4.7E-2</v>
      </c>
      <c r="D24" s="12">
        <f t="shared" si="4"/>
        <v>-7.6999999999999999E-2</v>
      </c>
      <c r="E24" s="12">
        <f t="shared" si="4"/>
        <v>-5.8999999999999997E-2</v>
      </c>
      <c r="F24" s="12">
        <f t="shared" si="4"/>
        <v>-8.5999999999999993E-2</v>
      </c>
      <c r="G24" s="12">
        <f t="shared" si="4"/>
        <v>-8.5999999999999993E-2</v>
      </c>
      <c r="H24" s="12">
        <f t="shared" si="4"/>
        <v>-4.7E-2</v>
      </c>
      <c r="I24" s="12">
        <f t="shared" si="4"/>
        <v>-6.8000000000000005E-2</v>
      </c>
      <c r="J24" s="12">
        <f t="shared" si="4"/>
        <v>-7.6999999999999999E-2</v>
      </c>
      <c r="K24" s="12">
        <f t="shared" si="4"/>
        <v>-5.8999999999999997E-2</v>
      </c>
      <c r="L24" s="12">
        <f t="shared" si="4"/>
        <v>-5.0999999999999997E-2</v>
      </c>
      <c r="M24" s="12">
        <f t="shared" si="4"/>
        <v>-5.5E-2</v>
      </c>
      <c r="N24" s="12">
        <f t="shared" si="4"/>
        <v>-5.7000000000000002E-2</v>
      </c>
      <c r="O24" s="14"/>
    </row>
    <row r="25" spans="1:15" s="1" customFormat="1">
      <c r="A25" s="12">
        <f t="shared" si="1"/>
        <v>2.004</v>
      </c>
      <c r="B25" s="1">
        <v>4</v>
      </c>
      <c r="C25" s="12">
        <f t="shared" ref="C25:N25" si="5">LOG10(C7)-$A25</f>
        <v>1.7000000000000001E-2</v>
      </c>
      <c r="D25" s="12">
        <f t="shared" si="5"/>
        <v>-1.2999999999999999E-2</v>
      </c>
      <c r="E25" s="12">
        <f t="shared" si="5"/>
        <v>5.0000000000000001E-3</v>
      </c>
      <c r="F25" s="12">
        <f t="shared" si="5"/>
        <v>-2.1999999999999999E-2</v>
      </c>
      <c r="G25" s="12">
        <f t="shared" si="5"/>
        <v>-2.1999999999999999E-2</v>
      </c>
      <c r="H25" s="12">
        <f t="shared" si="5"/>
        <v>1.7000000000000001E-2</v>
      </c>
      <c r="I25" s="12">
        <f t="shared" si="5"/>
        <v>-4.0000000000000001E-3</v>
      </c>
      <c r="J25" s="12">
        <f t="shared" si="5"/>
        <v>-1.2999999999999999E-2</v>
      </c>
      <c r="K25" s="12">
        <f t="shared" si="5"/>
        <v>5.0000000000000001E-3</v>
      </c>
      <c r="L25" s="12">
        <f t="shared" si="5"/>
        <v>1.2999999999999999E-2</v>
      </c>
      <c r="M25" s="12">
        <f t="shared" si="5"/>
        <v>8.9999999999999993E-3</v>
      </c>
      <c r="N25" s="12">
        <f t="shared" si="5"/>
        <v>7.0000000000000001E-3</v>
      </c>
      <c r="O25" s="14"/>
    </row>
    <row r="26" spans="1:15">
      <c r="A26" s="13">
        <f t="shared" si="1"/>
        <v>2.0630000000000002</v>
      </c>
      <c r="B26" s="3" t="s">
        <v>36</v>
      </c>
      <c r="C26" s="6">
        <f t="shared" ref="C26:N26" si="6">LOG10(C8)-$A26</f>
        <v>3.4000000000000002E-2</v>
      </c>
      <c r="D26" s="6">
        <f t="shared" si="6"/>
        <v>6.7000000000000004E-2</v>
      </c>
      <c r="E26" s="6">
        <f t="shared" si="6"/>
        <v>4.3999999999999997E-2</v>
      </c>
      <c r="F26" s="6">
        <f t="shared" si="6"/>
        <v>7.3999999999999996E-2</v>
      </c>
      <c r="G26" s="6">
        <f t="shared" si="6"/>
        <v>3.4000000000000002E-2</v>
      </c>
      <c r="H26" s="6">
        <f t="shared" si="6"/>
        <v>0.10100000000000001</v>
      </c>
      <c r="I26" s="6">
        <f t="shared" si="6"/>
        <v>7.0999999999999994E-2</v>
      </c>
      <c r="J26" s="6">
        <f t="shared" si="6"/>
        <v>6.0999999999999999E-2</v>
      </c>
      <c r="K26" s="6">
        <f t="shared" si="6"/>
        <v>5.3999999999999999E-2</v>
      </c>
      <c r="L26" s="6">
        <f t="shared" si="6"/>
        <v>0.03</v>
      </c>
      <c r="M26" s="6">
        <f t="shared" si="6"/>
        <v>4.9000000000000002E-2</v>
      </c>
      <c r="N26" s="6">
        <f t="shared" si="6"/>
        <v>3.6999999999999998E-2</v>
      </c>
    </row>
    <row r="27" spans="1:15">
      <c r="A27" s="13">
        <f t="shared" si="1"/>
        <v>2.0209999999999999</v>
      </c>
      <c r="B27" s="3">
        <v>5</v>
      </c>
      <c r="C27" s="6">
        <f t="shared" ref="C27:N27" si="7">LOG10(C9)-$A27</f>
        <v>7.1999999999999995E-2</v>
      </c>
      <c r="D27" s="6">
        <f t="shared" si="7"/>
        <v>0.11600000000000001</v>
      </c>
      <c r="E27" s="6">
        <f t="shared" si="7"/>
        <v>7.5999999999999998E-2</v>
      </c>
      <c r="F27" s="6">
        <f t="shared" si="7"/>
        <v>5.0999999999999997E-2</v>
      </c>
      <c r="G27" s="6">
        <f t="shared" si="7"/>
        <v>0.11600000000000001</v>
      </c>
      <c r="H27" s="6">
        <f t="shared" si="7"/>
        <v>8.5999999999999993E-2</v>
      </c>
      <c r="I27" s="6">
        <f t="shared" si="7"/>
        <v>0.113</v>
      </c>
      <c r="J27" s="6">
        <f t="shared" si="7"/>
        <v>8.5999999999999993E-2</v>
      </c>
      <c r="K27" s="6">
        <f t="shared" si="7"/>
        <v>0.10299999999999999</v>
      </c>
      <c r="L27" s="6">
        <f t="shared" si="7"/>
        <v>8.3000000000000004E-2</v>
      </c>
      <c r="M27" s="6">
        <f t="shared" si="7"/>
        <v>0.1</v>
      </c>
      <c r="N27" s="6">
        <f t="shared" si="7"/>
        <v>0.109</v>
      </c>
    </row>
    <row r="28" spans="1:15">
      <c r="A28" s="13">
        <f t="shared" si="1"/>
        <v>1.7470000000000001</v>
      </c>
      <c r="B28" s="3">
        <v>17</v>
      </c>
      <c r="C28" s="6">
        <f t="shared" ref="C28:N28" si="8">LOG10(C10)-$A28</f>
        <v>0.38</v>
      </c>
      <c r="D28" s="6">
        <f t="shared" si="8"/>
        <v>0.374</v>
      </c>
      <c r="E28" s="6">
        <f t="shared" si="8"/>
        <v>0.36399999999999999</v>
      </c>
      <c r="F28" s="6">
        <f t="shared" si="8"/>
        <v>0.39300000000000002</v>
      </c>
      <c r="G28" s="6">
        <f t="shared" si="8"/>
        <v>0.36699999999999999</v>
      </c>
      <c r="H28" s="6">
        <f t="shared" si="8"/>
        <v>0.39900000000000002</v>
      </c>
      <c r="I28" s="6">
        <f t="shared" si="8"/>
        <v>0.33600000000000002</v>
      </c>
      <c r="J28" s="6">
        <f t="shared" si="8"/>
        <v>0.40200000000000002</v>
      </c>
      <c r="K28" s="6">
        <f t="shared" si="8"/>
        <v>0.39600000000000002</v>
      </c>
      <c r="L28" s="6">
        <f t="shared" si="8"/>
        <v>0.35299999999999998</v>
      </c>
      <c r="M28" s="6">
        <f t="shared" si="8"/>
        <v>0.39</v>
      </c>
      <c r="N28" s="6">
        <f t="shared" si="8"/>
        <v>0.35</v>
      </c>
    </row>
    <row r="29" spans="1:15">
      <c r="A29" s="13">
        <f t="shared" si="1"/>
        <v>1.609</v>
      </c>
      <c r="B29" s="3" t="s">
        <v>37</v>
      </c>
      <c r="C29" s="6">
        <f t="shared" ref="C29:N29" si="9">LOG10(C11)-$A29</f>
        <v>0.16200000000000001</v>
      </c>
      <c r="D29" s="6">
        <f t="shared" si="9"/>
        <v>0.13900000000000001</v>
      </c>
      <c r="E29" s="6">
        <f t="shared" si="9"/>
        <v>0.19</v>
      </c>
      <c r="F29" s="6">
        <f t="shared" si="9"/>
        <v>0.154</v>
      </c>
      <c r="G29" s="6">
        <f t="shared" si="9"/>
        <v>0.16900000000000001</v>
      </c>
      <c r="H29" s="6">
        <f t="shared" si="9"/>
        <v>0.14699999999999999</v>
      </c>
      <c r="I29" s="6">
        <f t="shared" si="9"/>
        <v>0.19</v>
      </c>
      <c r="J29" s="6">
        <f t="shared" si="9"/>
        <v>0.11899999999999999</v>
      </c>
      <c r="K29" s="6">
        <f t="shared" si="9"/>
        <v>0.13100000000000001</v>
      </c>
      <c r="L29" s="6">
        <f t="shared" si="9"/>
        <v>0.14699999999999999</v>
      </c>
      <c r="M29" s="6">
        <f t="shared" si="9"/>
        <v>0.183</v>
      </c>
      <c r="N29" s="6">
        <f t="shared" si="9"/>
        <v>0.16900000000000001</v>
      </c>
    </row>
    <row r="30" spans="1:15">
      <c r="A30" s="13">
        <f t="shared" si="1"/>
        <v>2.294</v>
      </c>
      <c r="B30" s="3">
        <v>13</v>
      </c>
      <c r="C30" s="6">
        <f t="shared" ref="C30:N30" si="10">LOG10(C12)-$A30</f>
        <v>-0.70899999999999996</v>
      </c>
      <c r="D30" s="6">
        <f t="shared" si="10"/>
        <v>-0.69199999999999995</v>
      </c>
      <c r="E30" s="6">
        <f t="shared" si="10"/>
        <v>-0.69199999999999995</v>
      </c>
      <c r="F30" s="6">
        <f t="shared" si="10"/>
        <v>-0.70299999999999996</v>
      </c>
      <c r="G30" s="6">
        <f t="shared" si="10"/>
        <v>-0.71399999999999997</v>
      </c>
      <c r="H30" s="6">
        <f t="shared" si="10"/>
        <v>-0.68100000000000005</v>
      </c>
      <c r="I30" s="6">
        <f t="shared" si="10"/>
        <v>-0.69199999999999995</v>
      </c>
      <c r="J30" s="6">
        <f t="shared" si="10"/>
        <v>-0.70899999999999996</v>
      </c>
      <c r="K30" s="6">
        <f t="shared" si="10"/>
        <v>-0.71399999999999997</v>
      </c>
      <c r="L30" s="6">
        <f t="shared" si="10"/>
        <v>-0.71399999999999997</v>
      </c>
      <c r="M30" s="6">
        <f t="shared" si="10"/>
        <v>-0.67100000000000004</v>
      </c>
      <c r="N30" s="6">
        <f t="shared" si="10"/>
        <v>-0.69199999999999995</v>
      </c>
    </row>
    <row r="31" spans="1:15">
      <c r="A31" s="13">
        <f t="shared" si="1"/>
        <v>1.6819999999999999</v>
      </c>
      <c r="B31" s="3">
        <v>10</v>
      </c>
      <c r="C31" s="6">
        <f t="shared" ref="C31:N31" si="11">LOG10(C14)-$A31</f>
        <v>3.4000000000000002E-2</v>
      </c>
      <c r="D31" s="6">
        <f t="shared" si="11"/>
        <v>2.5999999999999999E-2</v>
      </c>
      <c r="E31" s="6">
        <f t="shared" si="11"/>
        <v>0.05</v>
      </c>
      <c r="F31" s="6">
        <f t="shared" si="11"/>
        <v>1.7000000000000001E-2</v>
      </c>
      <c r="G31" s="6">
        <f t="shared" si="11"/>
        <v>2.5999999999999999E-2</v>
      </c>
      <c r="H31" s="6">
        <f t="shared" si="11"/>
        <v>2.5999999999999999E-2</v>
      </c>
      <c r="I31" s="6">
        <f t="shared" si="11"/>
        <v>2.5999999999999999E-2</v>
      </c>
      <c r="J31" s="6">
        <f t="shared" si="11"/>
        <v>4.5999999999999999E-2</v>
      </c>
      <c r="K31" s="6">
        <f t="shared" si="11"/>
        <v>2.5999999999999999E-2</v>
      </c>
      <c r="L31" s="6">
        <f t="shared" si="11"/>
        <v>2.5999999999999999E-2</v>
      </c>
      <c r="M31" s="6">
        <f t="shared" si="11"/>
        <v>7.1999999999999995E-2</v>
      </c>
      <c r="N31" s="6">
        <f t="shared" si="11"/>
        <v>-1.9E-2</v>
      </c>
    </row>
    <row r="32" spans="1:15">
      <c r="A32" s="13">
        <f t="shared" si="1"/>
        <v>2.0089999999999999</v>
      </c>
      <c r="B32" s="3">
        <v>25</v>
      </c>
      <c r="C32" s="6">
        <f t="shared" ref="C32:E37" si="12">LOG10(C15)-$A32</f>
        <v>-5.0000000000000001E-3</v>
      </c>
      <c r="D32" s="6">
        <f t="shared" si="12"/>
        <v>-8.9999999999999993E-3</v>
      </c>
      <c r="E32" s="6">
        <f t="shared" si="12"/>
        <v>-8.9999999999999993E-3</v>
      </c>
      <c r="F32" s="6"/>
      <c r="G32" s="6">
        <f t="shared" ref="G32:N37" si="13">LOG10(G15)-$A32</f>
        <v>0</v>
      </c>
      <c r="H32" s="6">
        <f t="shared" si="13"/>
        <v>3.2000000000000001E-2</v>
      </c>
      <c r="I32" s="6">
        <f t="shared" si="13"/>
        <v>8.0000000000000002E-3</v>
      </c>
      <c r="J32" s="6">
        <f t="shared" si="13"/>
        <v>-1.7999999999999999E-2</v>
      </c>
      <c r="K32" s="6">
        <f t="shared" si="13"/>
        <v>-1.2999999999999999E-2</v>
      </c>
      <c r="L32" s="6">
        <f t="shared" si="13"/>
        <v>0</v>
      </c>
      <c r="M32" s="6">
        <f t="shared" si="13"/>
        <v>1.6E-2</v>
      </c>
      <c r="N32" s="6">
        <f t="shared" si="13"/>
        <v>-3.5999999999999997E-2</v>
      </c>
    </row>
    <row r="33" spans="1:15">
      <c r="A33" s="13">
        <f t="shared" si="1"/>
        <v>1.9530000000000001</v>
      </c>
      <c r="B33" s="3">
        <v>28</v>
      </c>
      <c r="C33" s="6">
        <f t="shared" si="12"/>
        <v>7.1999999999999995E-2</v>
      </c>
      <c r="D33" s="6">
        <f t="shared" si="12"/>
        <v>5.6000000000000001E-2</v>
      </c>
      <c r="E33" s="6">
        <f t="shared" si="12"/>
        <v>7.1999999999999995E-2</v>
      </c>
      <c r="F33" s="6">
        <f>LOG10(F16)-$A33</f>
        <v>4.7E-2</v>
      </c>
      <c r="G33" s="6">
        <f t="shared" si="13"/>
        <v>6.4000000000000001E-2</v>
      </c>
      <c r="H33" s="6">
        <f t="shared" si="13"/>
        <v>4.7E-2</v>
      </c>
      <c r="I33" s="6">
        <f t="shared" si="13"/>
        <v>7.1999999999999995E-2</v>
      </c>
      <c r="J33" s="6">
        <f t="shared" si="13"/>
        <v>4.2999999999999997E-2</v>
      </c>
      <c r="K33" s="6">
        <f t="shared" si="13"/>
        <v>7.1999999999999995E-2</v>
      </c>
      <c r="L33" s="6">
        <f t="shared" si="13"/>
        <v>3.7999999999999999E-2</v>
      </c>
      <c r="M33" s="6">
        <f t="shared" si="13"/>
        <v>3.7999999999999999E-2</v>
      </c>
      <c r="N33" s="6">
        <f t="shared" si="13"/>
        <v>0.02</v>
      </c>
    </row>
    <row r="34" spans="1:15">
      <c r="A34" s="13">
        <f t="shared" si="1"/>
        <v>1.8009999999999999</v>
      </c>
      <c r="B34" s="3">
        <v>9</v>
      </c>
      <c r="C34" s="6">
        <f t="shared" si="12"/>
        <v>-4.4999999999999998E-2</v>
      </c>
      <c r="D34" s="6">
        <f t="shared" si="12"/>
        <v>-6.0999999999999999E-2</v>
      </c>
      <c r="E34" s="6">
        <f t="shared" si="12"/>
        <v>-2.3E-2</v>
      </c>
      <c r="F34" s="6">
        <f>LOG10(F17)-$A34</f>
        <v>-3.7999999999999999E-2</v>
      </c>
      <c r="G34" s="6">
        <f t="shared" si="13"/>
        <v>-5.2999999999999999E-2</v>
      </c>
      <c r="H34" s="6">
        <f t="shared" si="13"/>
        <v>6.2E-2</v>
      </c>
      <c r="I34" s="6">
        <f t="shared" si="13"/>
        <v>-1.6E-2</v>
      </c>
      <c r="J34" s="6">
        <f t="shared" si="13"/>
        <v>-1.6E-2</v>
      </c>
      <c r="K34" s="6">
        <f t="shared" si="13"/>
        <v>-8.9999999999999993E-3</v>
      </c>
      <c r="L34" s="6">
        <f t="shared" si="13"/>
        <v>1.9E-2</v>
      </c>
      <c r="M34" s="6">
        <f t="shared" si="13"/>
        <v>-5.0000000000000001E-3</v>
      </c>
      <c r="N34" s="6">
        <f t="shared" si="13"/>
        <v>1.2E-2</v>
      </c>
    </row>
    <row r="35" spans="1:15">
      <c r="A35" s="13">
        <f t="shared" si="1"/>
        <v>1.155</v>
      </c>
      <c r="B35" s="3">
        <v>20</v>
      </c>
      <c r="C35" s="6">
        <f t="shared" si="12"/>
        <v>-3.1E-2</v>
      </c>
      <c r="D35" s="6">
        <f t="shared" si="12"/>
        <v>-8.9999999999999993E-3</v>
      </c>
      <c r="E35" s="6">
        <f t="shared" si="12"/>
        <v>-8.9999999999999993E-3</v>
      </c>
      <c r="F35" s="6">
        <f>LOG10(F18)-$A35</f>
        <v>-8.9999999999999993E-3</v>
      </c>
      <c r="G35" s="6">
        <f t="shared" si="13"/>
        <v>-8.9999999999999993E-3</v>
      </c>
      <c r="H35" s="6">
        <f t="shared" si="13"/>
        <v>-8.9999999999999993E-3</v>
      </c>
      <c r="I35" s="6">
        <f t="shared" si="13"/>
        <v>-8.9999999999999993E-3</v>
      </c>
      <c r="J35" s="6">
        <f t="shared" si="13"/>
        <v>-2.5000000000000001E-2</v>
      </c>
      <c r="K35" s="6">
        <f t="shared" si="13"/>
        <v>-5.8000000000000003E-2</v>
      </c>
      <c r="L35" s="6">
        <f t="shared" si="13"/>
        <v>-7.5999999999999998E-2</v>
      </c>
      <c r="M35" s="6">
        <f t="shared" si="13"/>
        <v>-4.1000000000000002E-2</v>
      </c>
      <c r="N35" s="6">
        <f t="shared" si="13"/>
        <v>6.0000000000000001E-3</v>
      </c>
    </row>
    <row r="36" spans="1:15">
      <c r="A36" s="13">
        <f t="shared" si="1"/>
        <v>2.1589999999999998</v>
      </c>
      <c r="B36" s="3">
        <v>31</v>
      </c>
      <c r="C36" s="6">
        <f t="shared" si="12"/>
        <v>5.0999999999999997E-2</v>
      </c>
      <c r="D36" s="6">
        <f t="shared" si="12"/>
        <v>8.8999999999999996E-2</v>
      </c>
      <c r="E36" s="6">
        <f t="shared" si="12"/>
        <v>7.9000000000000001E-2</v>
      </c>
      <c r="F36" s="6">
        <f>LOG10(F19)-$A36</f>
        <v>7.0999999999999994E-2</v>
      </c>
      <c r="G36" s="6">
        <f t="shared" si="13"/>
        <v>7.3999999999999996E-2</v>
      </c>
      <c r="H36" s="6">
        <f t="shared" si="13"/>
        <v>0.10299999999999999</v>
      </c>
      <c r="I36" s="6">
        <f t="shared" si="13"/>
        <v>6.6000000000000003E-2</v>
      </c>
      <c r="J36" s="6">
        <f t="shared" si="13"/>
        <v>8.2000000000000003E-2</v>
      </c>
      <c r="K36" s="6">
        <f t="shared" si="13"/>
        <v>7.6999999999999999E-2</v>
      </c>
      <c r="L36" s="6">
        <f t="shared" si="13"/>
        <v>6.4000000000000001E-2</v>
      </c>
      <c r="M36" s="6">
        <f t="shared" si="13"/>
        <v>0.08</v>
      </c>
      <c r="N36" s="6">
        <f t="shared" si="13"/>
        <v>7.0999999999999994E-2</v>
      </c>
    </row>
    <row r="37" spans="1:15">
      <c r="A37" s="13">
        <f t="shared" si="1"/>
        <v>2.21</v>
      </c>
      <c r="B37" s="3">
        <v>32</v>
      </c>
      <c r="C37" s="6">
        <f t="shared" si="12"/>
        <v>-1.4E-2</v>
      </c>
      <c r="D37" s="6">
        <f t="shared" si="12"/>
        <v>-6.0000000000000001E-3</v>
      </c>
      <c r="E37" s="6">
        <f t="shared" si="12"/>
        <v>-2.1999999999999999E-2</v>
      </c>
      <c r="F37" s="6">
        <f>LOG10(F20)-$A37</f>
        <v>-6.0000000000000001E-3</v>
      </c>
      <c r="G37" s="6">
        <f t="shared" si="13"/>
        <v>0</v>
      </c>
      <c r="H37" s="6">
        <f t="shared" si="13"/>
        <v>3.5999999999999997E-2</v>
      </c>
      <c r="I37" s="6">
        <f t="shared" si="13"/>
        <v>-6.0000000000000001E-3</v>
      </c>
      <c r="J37" s="6">
        <f t="shared" si="13"/>
        <v>-8.9999999999999993E-3</v>
      </c>
      <c r="K37" s="6">
        <f t="shared" si="13"/>
        <v>1.7999999999999999E-2</v>
      </c>
      <c r="L37" s="6">
        <f t="shared" si="13"/>
        <v>-0.04</v>
      </c>
      <c r="M37" s="6">
        <f t="shared" si="13"/>
        <v>4.0000000000000001E-3</v>
      </c>
      <c r="N37" s="6">
        <f t="shared" si="13"/>
        <v>-6.0000000000000001E-3</v>
      </c>
    </row>
    <row r="38" spans="1:15" s="1" customFormat="1">
      <c r="B38" s="1" t="s">
        <v>38</v>
      </c>
      <c r="C38" s="1" t="s">
        <v>39</v>
      </c>
      <c r="D38" s="1" t="s">
        <v>40</v>
      </c>
      <c r="E38" s="1" t="s">
        <v>41</v>
      </c>
      <c r="F38" s="1" t="s">
        <v>42</v>
      </c>
      <c r="G38" s="1" t="s">
        <v>43</v>
      </c>
      <c r="H38" s="1" t="s">
        <v>44</v>
      </c>
      <c r="J38" s="1" t="s">
        <v>45</v>
      </c>
      <c r="K38" s="1" t="s">
        <v>46</v>
      </c>
      <c r="L38" s="1" t="s">
        <v>47</v>
      </c>
      <c r="O38" s="14"/>
    </row>
    <row r="39" spans="1:15">
      <c r="B39" s="3">
        <v>16</v>
      </c>
      <c r="C39">
        <f t="shared" ref="C39:C54" si="14">COUNT(C5:T5)</f>
        <v>12</v>
      </c>
      <c r="D39" s="2">
        <f t="shared" ref="D39:D54" si="15">AVERAGE(C5:T5)</f>
        <v>68.2</v>
      </c>
      <c r="E39" s="2">
        <f t="shared" ref="E39:E54" si="16">MIN(C5:T5)</f>
        <v>61</v>
      </c>
      <c r="F39" s="2">
        <f t="shared" ref="F39:F54" si="17">MAX(C5:T5)</f>
        <v>75</v>
      </c>
      <c r="G39" s="7">
        <f t="shared" ref="G39:G54" si="18">STDEV(C5:T5)</f>
        <v>4.47</v>
      </c>
      <c r="H39" s="7">
        <f t="shared" ref="H39:H54" si="19">G39*100/D39</f>
        <v>6.55</v>
      </c>
      <c r="I39" s="3">
        <v>16</v>
      </c>
      <c r="J39" s="6">
        <f t="shared" ref="J39:J54" si="20">LOG10(D39)-$A22</f>
        <v>8.5999999999999993E-2</v>
      </c>
      <c r="K39" s="6">
        <f t="shared" ref="K39:K54" si="21">LOG10(E39)-$A22</f>
        <v>3.6999999999999998E-2</v>
      </c>
      <c r="L39" s="6">
        <f t="shared" ref="L39:L54" si="22">LOG10(F39)-$A22</f>
        <v>0.127</v>
      </c>
    </row>
    <row r="40" spans="1:15">
      <c r="B40" s="3">
        <v>23</v>
      </c>
      <c r="C40">
        <f t="shared" si="14"/>
        <v>12</v>
      </c>
      <c r="D40" s="2">
        <f t="shared" si="15"/>
        <v>381.3</v>
      </c>
      <c r="E40" s="2">
        <f t="shared" si="16"/>
        <v>366</v>
      </c>
      <c r="F40" s="2">
        <f t="shared" si="17"/>
        <v>395</v>
      </c>
      <c r="G40" s="7">
        <f t="shared" si="18"/>
        <v>8.39</v>
      </c>
      <c r="H40" s="7">
        <f t="shared" si="19"/>
        <v>2.2000000000000002</v>
      </c>
      <c r="I40" s="3">
        <v>23</v>
      </c>
      <c r="J40" s="6">
        <f t="shared" si="20"/>
        <v>3.9E-2</v>
      </c>
      <c r="K40" s="6">
        <f t="shared" si="21"/>
        <v>2.1000000000000001E-2</v>
      </c>
      <c r="L40" s="6">
        <f t="shared" si="22"/>
        <v>5.5E-2</v>
      </c>
    </row>
    <row r="41" spans="1:15">
      <c r="B41" s="3">
        <v>3</v>
      </c>
      <c r="C41">
        <f t="shared" si="14"/>
        <v>12</v>
      </c>
      <c r="D41" s="2">
        <f t="shared" si="15"/>
        <v>101</v>
      </c>
      <c r="E41" s="2">
        <f t="shared" si="16"/>
        <v>96</v>
      </c>
      <c r="F41" s="2">
        <f t="shared" si="17"/>
        <v>105</v>
      </c>
      <c r="G41" s="7">
        <f t="shared" si="18"/>
        <v>3.28</v>
      </c>
      <c r="H41" s="7">
        <f t="shared" si="19"/>
        <v>3.25</v>
      </c>
      <c r="I41" s="3">
        <v>3</v>
      </c>
      <c r="J41" s="6">
        <f t="shared" si="20"/>
        <v>-6.4000000000000001E-2</v>
      </c>
      <c r="K41" s="6">
        <f t="shared" si="21"/>
        <v>-8.5999999999999993E-2</v>
      </c>
      <c r="L41" s="6">
        <f t="shared" si="22"/>
        <v>-4.7E-2</v>
      </c>
    </row>
    <row r="42" spans="1:15">
      <c r="B42" s="3">
        <v>4</v>
      </c>
      <c r="C42">
        <f t="shared" si="14"/>
        <v>12</v>
      </c>
      <c r="D42" s="2">
        <f t="shared" si="15"/>
        <v>131.30000000000001</v>
      </c>
      <c r="E42" s="2">
        <f t="shared" si="16"/>
        <v>124</v>
      </c>
      <c r="F42" s="2">
        <f t="shared" si="17"/>
        <v>146</v>
      </c>
      <c r="G42" s="7">
        <f t="shared" si="18"/>
        <v>6.48</v>
      </c>
      <c r="H42" s="7">
        <f t="shared" si="19"/>
        <v>4.9400000000000004</v>
      </c>
      <c r="I42" s="3">
        <v>4</v>
      </c>
      <c r="J42" s="6">
        <f t="shared" si="20"/>
        <v>0.114</v>
      </c>
      <c r="K42" s="6">
        <f t="shared" si="21"/>
        <v>8.8999999999999996E-2</v>
      </c>
      <c r="L42" s="6">
        <f t="shared" si="22"/>
        <v>0.16</v>
      </c>
    </row>
    <row r="43" spans="1:15">
      <c r="B43" s="3" t="s">
        <v>36</v>
      </c>
      <c r="C43">
        <f t="shared" si="14"/>
        <v>12</v>
      </c>
      <c r="D43" s="2">
        <f t="shared" si="15"/>
        <v>130</v>
      </c>
      <c r="E43" s="2">
        <f t="shared" si="16"/>
        <v>118</v>
      </c>
      <c r="F43" s="2">
        <f t="shared" si="17"/>
        <v>137</v>
      </c>
      <c r="G43" s="7">
        <f t="shared" si="18"/>
        <v>5.98</v>
      </c>
      <c r="H43" s="7">
        <f t="shared" si="19"/>
        <v>4.5999999999999996</v>
      </c>
      <c r="I43" s="3" t="s">
        <v>36</v>
      </c>
      <c r="J43" s="6">
        <f t="shared" si="20"/>
        <v>5.0999999999999997E-2</v>
      </c>
      <c r="K43" s="6">
        <f t="shared" si="21"/>
        <v>8.9999999999999993E-3</v>
      </c>
      <c r="L43" s="6">
        <f t="shared" si="22"/>
        <v>7.3999999999999996E-2</v>
      </c>
    </row>
    <row r="44" spans="1:15">
      <c r="B44" s="3">
        <v>5</v>
      </c>
      <c r="C44">
        <f t="shared" si="14"/>
        <v>12</v>
      </c>
      <c r="D44" s="2">
        <f t="shared" si="15"/>
        <v>132.69999999999999</v>
      </c>
      <c r="E44" s="2">
        <f t="shared" si="16"/>
        <v>121</v>
      </c>
      <c r="F44" s="2">
        <f t="shared" si="17"/>
        <v>141</v>
      </c>
      <c r="G44" s="7">
        <f t="shared" si="18"/>
        <v>6.56</v>
      </c>
      <c r="H44" s="7">
        <f t="shared" si="19"/>
        <v>4.9400000000000004</v>
      </c>
      <c r="I44" s="3">
        <v>5</v>
      </c>
      <c r="J44" s="6">
        <f t="shared" si="20"/>
        <v>0.10199999999999999</v>
      </c>
      <c r="K44" s="6">
        <f t="shared" si="21"/>
        <v>6.2E-2</v>
      </c>
      <c r="L44" s="6">
        <f t="shared" si="22"/>
        <v>0.128</v>
      </c>
    </row>
    <row r="45" spans="1:15">
      <c r="B45" s="3">
        <v>17</v>
      </c>
      <c r="C45">
        <f t="shared" si="14"/>
        <v>12</v>
      </c>
      <c r="D45" s="2">
        <f t="shared" si="15"/>
        <v>58.6</v>
      </c>
      <c r="E45" s="2">
        <f t="shared" si="16"/>
        <v>53.5</v>
      </c>
      <c r="F45" s="2">
        <f t="shared" si="17"/>
        <v>63</v>
      </c>
      <c r="G45" s="7">
        <f t="shared" si="18"/>
        <v>3.1</v>
      </c>
      <c r="H45" s="7">
        <f t="shared" si="19"/>
        <v>5.29</v>
      </c>
      <c r="I45" s="3">
        <v>17</v>
      </c>
      <c r="J45" s="6">
        <f t="shared" si="20"/>
        <v>2.1000000000000001E-2</v>
      </c>
      <c r="K45" s="6">
        <f t="shared" si="21"/>
        <v>-1.9E-2</v>
      </c>
      <c r="L45" s="6">
        <f t="shared" si="22"/>
        <v>5.1999999999999998E-2</v>
      </c>
    </row>
    <row r="46" spans="1:15">
      <c r="B46" s="3" t="s">
        <v>37</v>
      </c>
      <c r="C46">
        <f t="shared" si="14"/>
        <v>12</v>
      </c>
      <c r="D46" s="2">
        <f t="shared" si="15"/>
        <v>39.4</v>
      </c>
      <c r="E46" s="2">
        <f t="shared" si="16"/>
        <v>38</v>
      </c>
      <c r="F46" s="2">
        <f t="shared" si="17"/>
        <v>42</v>
      </c>
      <c r="G46" s="7">
        <f t="shared" si="18"/>
        <v>1.29</v>
      </c>
      <c r="H46" s="7">
        <f t="shared" si="19"/>
        <v>3.27</v>
      </c>
      <c r="I46" s="3" t="s">
        <v>37</v>
      </c>
      <c r="J46" s="6">
        <f t="shared" si="20"/>
        <v>-1.4E-2</v>
      </c>
      <c r="K46" s="6">
        <f t="shared" si="21"/>
        <v>-2.9000000000000001E-2</v>
      </c>
      <c r="L46" s="6">
        <f t="shared" si="22"/>
        <v>1.4E-2</v>
      </c>
    </row>
    <row r="47" spans="1:15">
      <c r="B47" s="3">
        <v>13</v>
      </c>
      <c r="C47">
        <f t="shared" si="14"/>
        <v>12</v>
      </c>
      <c r="D47" s="2">
        <f t="shared" si="15"/>
        <v>211.4</v>
      </c>
      <c r="E47" s="2">
        <f t="shared" si="16"/>
        <v>200</v>
      </c>
      <c r="F47" s="2">
        <f t="shared" si="17"/>
        <v>218</v>
      </c>
      <c r="G47" s="7">
        <f t="shared" si="18"/>
        <v>5.63</v>
      </c>
      <c r="H47" s="7">
        <f t="shared" si="19"/>
        <v>2.66</v>
      </c>
      <c r="I47" s="3">
        <v>13</v>
      </c>
      <c r="J47" s="6">
        <f t="shared" si="20"/>
        <v>3.1E-2</v>
      </c>
      <c r="K47" s="6">
        <f t="shared" si="21"/>
        <v>7.0000000000000001E-3</v>
      </c>
      <c r="L47" s="6">
        <f t="shared" si="22"/>
        <v>4.3999999999999997E-2</v>
      </c>
    </row>
    <row r="48" spans="1:15">
      <c r="B48" s="3">
        <v>10</v>
      </c>
      <c r="C48">
        <f t="shared" si="14"/>
        <v>12</v>
      </c>
      <c r="D48" s="2">
        <f t="shared" si="15"/>
        <v>51.5</v>
      </c>
      <c r="E48" s="2">
        <f t="shared" si="16"/>
        <v>46</v>
      </c>
      <c r="F48" s="2">
        <f t="shared" si="17"/>
        <v>56.7</v>
      </c>
      <c r="G48" s="7">
        <f t="shared" si="18"/>
        <v>2.5499999999999998</v>
      </c>
      <c r="H48" s="7">
        <f t="shared" si="19"/>
        <v>4.95</v>
      </c>
      <c r="I48" s="3">
        <v>10</v>
      </c>
      <c r="J48" s="6">
        <f t="shared" si="20"/>
        <v>0.03</v>
      </c>
      <c r="K48" s="6">
        <f t="shared" si="21"/>
        <v>-1.9E-2</v>
      </c>
      <c r="L48" s="6">
        <f t="shared" si="22"/>
        <v>7.1999999999999995E-2</v>
      </c>
    </row>
    <row r="49" spans="2:12">
      <c r="B49" s="3">
        <v>25</v>
      </c>
      <c r="C49">
        <f t="shared" si="14"/>
        <v>11</v>
      </c>
      <c r="D49" s="2">
        <f t="shared" si="15"/>
        <v>101.5</v>
      </c>
      <c r="E49" s="2">
        <f t="shared" si="16"/>
        <v>94</v>
      </c>
      <c r="F49" s="2">
        <f t="shared" si="17"/>
        <v>110</v>
      </c>
      <c r="G49" s="7">
        <f t="shared" si="18"/>
        <v>4.2300000000000004</v>
      </c>
      <c r="H49" s="7">
        <f t="shared" si="19"/>
        <v>4.17</v>
      </c>
      <c r="I49" s="3">
        <v>25</v>
      </c>
      <c r="J49" s="6">
        <f t="shared" si="20"/>
        <v>-3.0000000000000001E-3</v>
      </c>
      <c r="K49" s="6">
        <f t="shared" si="21"/>
        <v>-3.5999999999999997E-2</v>
      </c>
      <c r="L49" s="6">
        <f t="shared" si="22"/>
        <v>3.2000000000000001E-2</v>
      </c>
    </row>
    <row r="50" spans="2:12">
      <c r="B50" s="3">
        <v>28</v>
      </c>
      <c r="C50">
        <f t="shared" si="14"/>
        <v>12</v>
      </c>
      <c r="D50" s="2">
        <f t="shared" si="15"/>
        <v>101.6</v>
      </c>
      <c r="E50" s="2">
        <f t="shared" si="16"/>
        <v>94</v>
      </c>
      <c r="F50" s="2">
        <f t="shared" si="17"/>
        <v>106</v>
      </c>
      <c r="G50" s="7">
        <f t="shared" si="18"/>
        <v>4.03</v>
      </c>
      <c r="H50" s="7">
        <f t="shared" si="19"/>
        <v>3.97</v>
      </c>
      <c r="I50" s="3">
        <v>28</v>
      </c>
      <c r="J50" s="6">
        <f t="shared" si="20"/>
        <v>5.3999999999999999E-2</v>
      </c>
      <c r="K50" s="6">
        <f t="shared" si="21"/>
        <v>0.02</v>
      </c>
      <c r="L50" s="6">
        <f t="shared" si="22"/>
        <v>7.1999999999999995E-2</v>
      </c>
    </row>
    <row r="51" spans="2:12">
      <c r="B51" s="3">
        <v>9</v>
      </c>
      <c r="C51">
        <f t="shared" si="14"/>
        <v>12</v>
      </c>
      <c r="D51" s="2">
        <f t="shared" si="15"/>
        <v>61.4</v>
      </c>
      <c r="E51" s="2">
        <f t="shared" si="16"/>
        <v>55</v>
      </c>
      <c r="F51" s="2">
        <f t="shared" si="17"/>
        <v>73</v>
      </c>
      <c r="G51" s="7">
        <f t="shared" si="18"/>
        <v>4.99</v>
      </c>
      <c r="H51" s="7">
        <f t="shared" si="19"/>
        <v>8.1300000000000008</v>
      </c>
      <c r="I51" s="3">
        <v>9</v>
      </c>
      <c r="J51" s="6">
        <f t="shared" si="20"/>
        <v>-1.2999999999999999E-2</v>
      </c>
      <c r="K51" s="6">
        <f t="shared" si="21"/>
        <v>-6.0999999999999999E-2</v>
      </c>
      <c r="L51" s="6">
        <f t="shared" si="22"/>
        <v>6.2E-2</v>
      </c>
    </row>
    <row r="52" spans="2:12">
      <c r="B52" s="3">
        <v>20</v>
      </c>
      <c r="C52">
        <f t="shared" si="14"/>
        <v>12</v>
      </c>
      <c r="D52" s="2">
        <f t="shared" si="15"/>
        <v>13.6</v>
      </c>
      <c r="E52" s="2">
        <f t="shared" si="16"/>
        <v>12</v>
      </c>
      <c r="F52" s="2">
        <f t="shared" si="17"/>
        <v>14.5</v>
      </c>
      <c r="G52" s="7">
        <f t="shared" si="18"/>
        <v>0.74</v>
      </c>
      <c r="H52" s="7">
        <f t="shared" si="19"/>
        <v>5.44</v>
      </c>
      <c r="I52" s="3">
        <v>20</v>
      </c>
      <c r="J52" s="6">
        <f t="shared" si="20"/>
        <v>-2.1000000000000001E-2</v>
      </c>
      <c r="K52" s="6">
        <f t="shared" si="21"/>
        <v>-7.5999999999999998E-2</v>
      </c>
      <c r="L52" s="6">
        <f t="shared" si="22"/>
        <v>6.0000000000000001E-3</v>
      </c>
    </row>
    <row r="53" spans="2:12">
      <c r="B53" s="3">
        <v>31</v>
      </c>
      <c r="C53">
        <f t="shared" si="14"/>
        <v>12</v>
      </c>
      <c r="D53" s="2">
        <f t="shared" si="15"/>
        <v>171.7</v>
      </c>
      <c r="E53" s="2">
        <f t="shared" si="16"/>
        <v>162</v>
      </c>
      <c r="F53" s="2">
        <f t="shared" si="17"/>
        <v>183</v>
      </c>
      <c r="G53" s="7">
        <f t="shared" si="18"/>
        <v>5.24</v>
      </c>
      <c r="H53" s="7">
        <f t="shared" si="19"/>
        <v>3.05</v>
      </c>
      <c r="I53" s="3">
        <v>31</v>
      </c>
      <c r="J53" s="6">
        <f t="shared" si="20"/>
        <v>7.5999999999999998E-2</v>
      </c>
      <c r="K53" s="6">
        <f t="shared" si="21"/>
        <v>5.0999999999999997E-2</v>
      </c>
      <c r="L53" s="6">
        <f t="shared" si="22"/>
        <v>0.10299999999999999</v>
      </c>
    </row>
    <row r="54" spans="2:12">
      <c r="B54" s="3">
        <v>32</v>
      </c>
      <c r="C54">
        <f t="shared" si="14"/>
        <v>12</v>
      </c>
      <c r="D54" s="2">
        <f t="shared" si="15"/>
        <v>160.69999999999999</v>
      </c>
      <c r="E54" s="2">
        <f t="shared" si="16"/>
        <v>148</v>
      </c>
      <c r="F54" s="2">
        <f t="shared" si="17"/>
        <v>176</v>
      </c>
      <c r="G54" s="7">
        <f t="shared" si="18"/>
        <v>6.99</v>
      </c>
      <c r="H54" s="7">
        <f t="shared" si="19"/>
        <v>4.3499999999999996</v>
      </c>
      <c r="I54" s="3">
        <v>32</v>
      </c>
      <c r="J54" s="6">
        <f t="shared" si="20"/>
        <v>-4.0000000000000001E-3</v>
      </c>
      <c r="K54" s="6">
        <f t="shared" si="21"/>
        <v>-0.04</v>
      </c>
      <c r="L54" s="6">
        <f t="shared" si="22"/>
        <v>3.5999999999999997E-2</v>
      </c>
    </row>
    <row r="55" spans="2:12">
      <c r="B55" s="3">
        <v>1</v>
      </c>
    </row>
    <row r="56" spans="2:12">
      <c r="B56" s="3">
        <v>8</v>
      </c>
    </row>
  </sheetData>
  <phoneticPr fontId="2"/>
  <pageMargins left="0.75" right="0.75" top="1" bottom="1" header="0.4921259845" footer="0.492125984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Crân arabes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1999-10-06T17:52:13Z</dcterms:created>
  <dcterms:modified xsi:type="dcterms:W3CDTF">2015-01-16T14:06:18Z</dcterms:modified>
</cp:coreProperties>
</file>