
<file path=[Content_Types].xml><?xml version="1.0" encoding="utf-8"?>
<Types xmlns="http://schemas.openxmlformats.org/package/2006/content-types"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charts/chart3.xml" ContentType="application/vnd.openxmlformats-officedocument.drawingml.chart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180" yWindow="-420" windowWidth="27700" windowHeight="18940" tabRatio="307" activeTab="2"/>
  </bookViews>
  <sheets>
    <sheet name="Feuil3" sheetId="3" r:id="rId1"/>
    <sheet name="Feuil2" sheetId="2" r:id="rId2"/>
    <sheet name="Feuil1" sheetId="1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17" i="1"/>
  <c r="T17"/>
  <c r="U17"/>
  <c r="V17"/>
  <c r="W17"/>
  <c r="X17"/>
  <c r="Y17"/>
  <c r="Z17"/>
  <c r="S18"/>
  <c r="T18"/>
  <c r="V18"/>
  <c r="W18"/>
  <c r="X18"/>
  <c r="Y18"/>
  <c r="S19"/>
  <c r="T19"/>
  <c r="U19"/>
  <c r="V19"/>
  <c r="W19"/>
  <c r="X19"/>
  <c r="Y19"/>
  <c r="S20"/>
  <c r="T20"/>
  <c r="U20"/>
  <c r="V20"/>
  <c r="W20"/>
  <c r="X20"/>
  <c r="Y20"/>
  <c r="S21"/>
  <c r="T21"/>
  <c r="V21"/>
  <c r="W21"/>
  <c r="X21"/>
  <c r="Y21"/>
  <c r="S22"/>
  <c r="T22"/>
  <c r="V22"/>
  <c r="W22"/>
  <c r="X22"/>
  <c r="Y22"/>
  <c r="S23"/>
  <c r="U23"/>
  <c r="V23"/>
  <c r="W23"/>
  <c r="X23"/>
  <c r="Y23"/>
  <c r="Z23"/>
  <c r="S24"/>
  <c r="U24"/>
  <c r="V24"/>
  <c r="W24"/>
  <c r="X24"/>
  <c r="Y24"/>
  <c r="S25"/>
  <c r="U25"/>
  <c r="V25"/>
  <c r="W25"/>
  <c r="X25"/>
  <c r="Y25"/>
  <c r="Z25"/>
  <c r="S26"/>
  <c r="T26"/>
  <c r="U26"/>
  <c r="V26"/>
  <c r="W26"/>
  <c r="X26"/>
  <c r="Y26"/>
  <c r="Z26"/>
  <c r="S27"/>
  <c r="U27"/>
  <c r="V27"/>
  <c r="W27"/>
  <c r="X27"/>
  <c r="Y27"/>
  <c r="Z27"/>
  <c r="S28"/>
  <c r="T28"/>
  <c r="U28"/>
  <c r="V28"/>
  <c r="W28"/>
  <c r="X28"/>
  <c r="Y28"/>
  <c r="S29"/>
  <c r="T29"/>
  <c r="V29"/>
  <c r="W29"/>
  <c r="X29"/>
  <c r="Y29"/>
  <c r="S30"/>
  <c r="T30"/>
  <c r="V30"/>
  <c r="W30"/>
  <c r="X30"/>
  <c r="Y30"/>
  <c r="R30"/>
  <c r="R29"/>
  <c r="R28"/>
  <c r="R27"/>
  <c r="R26"/>
  <c r="R25"/>
  <c r="R23"/>
  <c r="R22"/>
  <c r="R21"/>
  <c r="R20"/>
  <c r="R19"/>
  <c r="R18"/>
  <c r="R17"/>
  <c r="C30"/>
  <c r="C29"/>
  <c r="C28"/>
  <c r="C27"/>
  <c r="C26"/>
  <c r="C25"/>
  <c r="C24"/>
  <c r="C23"/>
  <c r="C22"/>
  <c r="C21"/>
  <c r="C20"/>
  <c r="C19"/>
  <c r="C18"/>
  <c r="C17"/>
  <c r="D34"/>
  <c r="E34"/>
  <c r="F34"/>
  <c r="G34"/>
  <c r="D35"/>
  <c r="E35"/>
  <c r="F35"/>
  <c r="G35"/>
  <c r="D36"/>
  <c r="E36"/>
  <c r="F36"/>
  <c r="G36"/>
  <c r="D37"/>
  <c r="E37"/>
  <c r="F37"/>
  <c r="G37"/>
  <c r="D38"/>
  <c r="E38"/>
  <c r="F38"/>
  <c r="G38"/>
  <c r="D39"/>
  <c r="E39"/>
  <c r="F39"/>
  <c r="G39"/>
  <c r="D40"/>
  <c r="E40"/>
  <c r="F40"/>
  <c r="G40"/>
  <c r="D41"/>
  <c r="E41"/>
  <c r="F41"/>
  <c r="G41"/>
  <c r="D42"/>
  <c r="E42"/>
  <c r="F42"/>
  <c r="G42"/>
  <c r="D43"/>
  <c r="E43"/>
  <c r="F43"/>
  <c r="G43"/>
  <c r="D44"/>
  <c r="E44"/>
  <c r="F44"/>
  <c r="G44"/>
  <c r="D45"/>
  <c r="E45"/>
  <c r="F45"/>
  <c r="G45"/>
  <c r="G33"/>
  <c r="F33"/>
  <c r="E33"/>
  <c r="D33"/>
  <c r="C34"/>
  <c r="C35"/>
  <c r="C36"/>
  <c r="C37"/>
  <c r="C38"/>
  <c r="C39"/>
  <c r="C40"/>
  <c r="C41"/>
  <c r="C42"/>
  <c r="C43"/>
  <c r="C44"/>
  <c r="C45"/>
  <c r="C33"/>
  <c r="O30"/>
  <c r="Q29"/>
  <c r="O29"/>
  <c r="Q28"/>
  <c r="P28"/>
  <c r="O28"/>
  <c r="Q27"/>
  <c r="P27"/>
  <c r="O27"/>
  <c r="Q26"/>
  <c r="P26"/>
  <c r="O26"/>
  <c r="Q25"/>
  <c r="P25"/>
  <c r="O25"/>
  <c r="Q24"/>
  <c r="P24"/>
  <c r="O24"/>
  <c r="Q23"/>
  <c r="P23"/>
  <c r="O23"/>
  <c r="Q22"/>
  <c r="O22"/>
  <c r="Q21"/>
  <c r="P21"/>
  <c r="O21"/>
  <c r="Q20"/>
  <c r="P20"/>
  <c r="O20"/>
  <c r="Q19"/>
  <c r="P19"/>
  <c r="O19"/>
  <c r="Q18"/>
  <c r="P18"/>
  <c r="O18"/>
  <c r="Q17"/>
  <c r="P17"/>
  <c r="O17"/>
  <c r="M30"/>
  <c r="M29"/>
  <c r="L29"/>
  <c r="N28"/>
  <c r="M28"/>
  <c r="L28"/>
  <c r="N27"/>
  <c r="M27"/>
  <c r="L27"/>
  <c r="N26"/>
  <c r="M26"/>
  <c r="L26"/>
  <c r="N25"/>
  <c r="M25"/>
  <c r="L25"/>
  <c r="N24"/>
  <c r="M24"/>
  <c r="L24"/>
  <c r="N23"/>
  <c r="M23"/>
  <c r="L23"/>
  <c r="M22"/>
  <c r="L22"/>
  <c r="M21"/>
  <c r="L21"/>
  <c r="N20"/>
  <c r="M20"/>
  <c r="N19"/>
  <c r="M19"/>
  <c r="L19"/>
  <c r="N18"/>
  <c r="M18"/>
  <c r="L18"/>
  <c r="N17"/>
  <c r="M17"/>
  <c r="L17"/>
  <c r="L45"/>
  <c r="K45"/>
  <c r="J45"/>
  <c r="H45"/>
  <c r="L44"/>
  <c r="K44"/>
  <c r="J44"/>
  <c r="H44"/>
  <c r="L43"/>
  <c r="K43"/>
  <c r="J43"/>
  <c r="H43"/>
  <c r="L42"/>
  <c r="K42"/>
  <c r="J42"/>
  <c r="H42"/>
  <c r="L41"/>
  <c r="K41"/>
  <c r="J41"/>
  <c r="H41"/>
  <c r="L40"/>
  <c r="K40"/>
  <c r="J40"/>
  <c r="H40"/>
  <c r="L39"/>
  <c r="K39"/>
  <c r="J39"/>
  <c r="H39"/>
  <c r="L38"/>
  <c r="K38"/>
  <c r="J38"/>
  <c r="H38"/>
  <c r="L37"/>
  <c r="K37"/>
  <c r="J37"/>
  <c r="H37"/>
  <c r="L36"/>
  <c r="K36"/>
  <c r="J36"/>
  <c r="H36"/>
  <c r="L35"/>
  <c r="K35"/>
  <c r="J35"/>
  <c r="H35"/>
  <c r="L34"/>
  <c r="K34"/>
  <c r="J34"/>
  <c r="H34"/>
  <c r="L33"/>
  <c r="K33"/>
  <c r="J33"/>
  <c r="H33"/>
  <c r="K30"/>
  <c r="J30"/>
  <c r="K29"/>
  <c r="J29"/>
  <c r="I29"/>
  <c r="K28"/>
  <c r="J28"/>
  <c r="K27"/>
  <c r="J27"/>
  <c r="K26"/>
  <c r="J26"/>
  <c r="K25"/>
  <c r="J25"/>
  <c r="K24"/>
  <c r="J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H30"/>
  <c r="G30"/>
  <c r="F30"/>
  <c r="E30"/>
  <c r="D30"/>
  <c r="H29"/>
  <c r="G29"/>
  <c r="F29"/>
  <c r="E29"/>
  <c r="D29"/>
  <c r="F28"/>
  <c r="E28"/>
  <c r="D28"/>
  <c r="E27"/>
  <c r="D27"/>
  <c r="F26"/>
  <c r="E26"/>
  <c r="D26"/>
  <c r="F25"/>
  <c r="E25"/>
  <c r="D25"/>
  <c r="F24"/>
  <c r="E24"/>
  <c r="D24"/>
  <c r="F23"/>
  <c r="E23"/>
  <c r="D23"/>
  <c r="H22"/>
  <c r="G22"/>
  <c r="E22"/>
  <c r="D22"/>
  <c r="H21"/>
  <c r="G21"/>
  <c r="F21"/>
  <c r="E21"/>
  <c r="D21"/>
  <c r="H20"/>
  <c r="G20"/>
  <c r="F20"/>
  <c r="E20"/>
  <c r="D20"/>
  <c r="H19"/>
  <c r="G19"/>
  <c r="F19"/>
  <c r="E19"/>
  <c r="D19"/>
  <c r="F18"/>
  <c r="E18"/>
  <c r="D18"/>
  <c r="H17"/>
  <c r="G17"/>
  <c r="F17"/>
  <c r="E17"/>
  <c r="D17"/>
  <c r="C34" i="2"/>
  <c r="D34"/>
  <c r="E34"/>
  <c r="F34"/>
  <c r="G34"/>
  <c r="H34"/>
  <c r="C35"/>
  <c r="D35"/>
  <c r="E35"/>
  <c r="F35"/>
  <c r="G35"/>
  <c r="H35"/>
  <c r="C36"/>
  <c r="D36"/>
  <c r="E36"/>
  <c r="F36"/>
  <c r="G36"/>
  <c r="H36"/>
  <c r="C37"/>
  <c r="D37"/>
  <c r="E37"/>
  <c r="F37"/>
  <c r="G37"/>
  <c r="H37"/>
  <c r="C38"/>
  <c r="D38"/>
  <c r="E38"/>
  <c r="F38"/>
  <c r="G38"/>
  <c r="H38"/>
  <c r="C39"/>
  <c r="D39"/>
  <c r="E39"/>
  <c r="F39"/>
  <c r="G39"/>
  <c r="H39"/>
  <c r="C40"/>
  <c r="D40"/>
  <c r="E40"/>
  <c r="F40"/>
  <c r="G40"/>
  <c r="H40"/>
  <c r="C41"/>
  <c r="D41"/>
  <c r="E41"/>
  <c r="F41"/>
  <c r="G41"/>
  <c r="H41"/>
  <c r="C42"/>
  <c r="D42"/>
  <c r="E42"/>
  <c r="F42"/>
  <c r="G42"/>
  <c r="H42"/>
  <c r="C43"/>
  <c r="D43"/>
  <c r="E43"/>
  <c r="F43"/>
  <c r="G43"/>
  <c r="H43"/>
  <c r="C44"/>
  <c r="D44"/>
  <c r="E44"/>
  <c r="F44"/>
  <c r="G44"/>
  <c r="H44"/>
  <c r="C45"/>
  <c r="D45"/>
  <c r="E45"/>
  <c r="F45"/>
  <c r="G45"/>
  <c r="H45"/>
  <c r="G33"/>
  <c r="F33"/>
  <c r="E33"/>
  <c r="D33"/>
  <c r="C33"/>
  <c r="L45"/>
  <c r="K45"/>
  <c r="J45"/>
  <c r="L44"/>
  <c r="K44"/>
  <c r="J44"/>
  <c r="L43"/>
  <c r="K43"/>
  <c r="J43"/>
  <c r="L42"/>
  <c r="K42"/>
  <c r="J42"/>
  <c r="L41"/>
  <c r="K41"/>
  <c r="J41"/>
  <c r="L40"/>
  <c r="K40"/>
  <c r="J40"/>
  <c r="L39"/>
  <c r="K39"/>
  <c r="J39"/>
  <c r="L38"/>
  <c r="K38"/>
  <c r="J38"/>
  <c r="L37"/>
  <c r="K37"/>
  <c r="J37"/>
  <c r="L36"/>
  <c r="K36"/>
  <c r="J36"/>
  <c r="L35"/>
  <c r="K35"/>
  <c r="J35"/>
  <c r="L34"/>
  <c r="K34"/>
  <c r="J34"/>
  <c r="L33"/>
  <c r="K33"/>
  <c r="J33"/>
  <c r="H33"/>
  <c r="F16"/>
  <c r="F30"/>
  <c r="E30"/>
  <c r="D30"/>
  <c r="F15"/>
  <c r="F29"/>
  <c r="E29"/>
  <c r="D29"/>
  <c r="F14"/>
  <c r="F28"/>
  <c r="E28"/>
  <c r="D28"/>
  <c r="F13"/>
  <c r="F27"/>
  <c r="E27"/>
  <c r="D27"/>
  <c r="F12"/>
  <c r="F26"/>
  <c r="E26"/>
  <c r="D26"/>
  <c r="F11"/>
  <c r="F25"/>
  <c r="E25"/>
  <c r="D25"/>
  <c r="F10"/>
  <c r="F24"/>
  <c r="E24"/>
  <c r="D24"/>
  <c r="F9"/>
  <c r="F23"/>
  <c r="E23"/>
  <c r="D23"/>
  <c r="F8"/>
  <c r="F22"/>
  <c r="E22"/>
  <c r="D22"/>
  <c r="F7"/>
  <c r="F21"/>
  <c r="E21"/>
  <c r="D21"/>
  <c r="F6"/>
  <c r="F20"/>
  <c r="E20"/>
  <c r="D20"/>
  <c r="F5"/>
  <c r="F19"/>
  <c r="E19"/>
  <c r="D19"/>
  <c r="F4"/>
  <c r="F18"/>
  <c r="E18"/>
  <c r="D18"/>
  <c r="F17"/>
  <c r="E17"/>
  <c r="D17"/>
  <c r="P18" i="3"/>
  <c r="Q18"/>
  <c r="P19"/>
  <c r="Q19"/>
  <c r="P20"/>
  <c r="Q20"/>
  <c r="P21"/>
  <c r="P22"/>
  <c r="Q23"/>
  <c r="P24"/>
  <c r="Q24"/>
  <c r="P25"/>
  <c r="Q25"/>
  <c r="P26"/>
  <c r="Q26"/>
  <c r="P27"/>
  <c r="Q27"/>
  <c r="P28"/>
  <c r="Q28"/>
  <c r="P29"/>
  <c r="P30"/>
  <c r="P17"/>
  <c r="Q17"/>
  <c r="F45"/>
  <c r="L45"/>
  <c r="E45"/>
  <c r="K45"/>
  <c r="D45"/>
  <c r="J45"/>
  <c r="G45"/>
  <c r="H45"/>
  <c r="C45"/>
  <c r="F44"/>
  <c r="L44"/>
  <c r="E44"/>
  <c r="K44"/>
  <c r="D44"/>
  <c r="J44"/>
  <c r="G44"/>
  <c r="H44"/>
  <c r="C44"/>
  <c r="F43"/>
  <c r="L43"/>
  <c r="E43"/>
  <c r="K43"/>
  <c r="D43"/>
  <c r="J43"/>
  <c r="G43"/>
  <c r="H43"/>
  <c r="C43"/>
  <c r="F42"/>
  <c r="L42"/>
  <c r="E42"/>
  <c r="K42"/>
  <c r="D42"/>
  <c r="J42"/>
  <c r="G42"/>
  <c r="H42"/>
  <c r="C42"/>
  <c r="F41"/>
  <c r="L41"/>
  <c r="E41"/>
  <c r="K41"/>
  <c r="D41"/>
  <c r="J41"/>
  <c r="G41"/>
  <c r="H41"/>
  <c r="C41"/>
  <c r="F40"/>
  <c r="L40"/>
  <c r="E40"/>
  <c r="K40"/>
  <c r="D40"/>
  <c r="J40"/>
  <c r="G40"/>
  <c r="H40"/>
  <c r="C40"/>
  <c r="F39"/>
  <c r="L39"/>
  <c r="E39"/>
  <c r="K39"/>
  <c r="D39"/>
  <c r="J39"/>
  <c r="G39"/>
  <c r="H39"/>
  <c r="C39"/>
  <c r="F38"/>
  <c r="L38"/>
  <c r="E38"/>
  <c r="K38"/>
  <c r="D38"/>
  <c r="J38"/>
  <c r="G38"/>
  <c r="H38"/>
  <c r="C38"/>
  <c r="F37"/>
  <c r="L37"/>
  <c r="E37"/>
  <c r="K37"/>
  <c r="D37"/>
  <c r="J37"/>
  <c r="G37"/>
  <c r="H37"/>
  <c r="C37"/>
  <c r="F36"/>
  <c r="L36"/>
  <c r="E36"/>
  <c r="K36"/>
  <c r="D36"/>
  <c r="J36"/>
  <c r="G36"/>
  <c r="H36"/>
  <c r="C36"/>
  <c r="F35"/>
  <c r="L35"/>
  <c r="E35"/>
  <c r="K35"/>
  <c r="D35"/>
  <c r="J35"/>
  <c r="G35"/>
  <c r="H35"/>
  <c r="C35"/>
  <c r="F34"/>
  <c r="L34"/>
  <c r="E34"/>
  <c r="K34"/>
  <c r="D34"/>
  <c r="J34"/>
  <c r="G34"/>
  <c r="H34"/>
  <c r="C34"/>
  <c r="F33"/>
  <c r="L33"/>
  <c r="E33"/>
  <c r="K33"/>
  <c r="D33"/>
  <c r="J33"/>
  <c r="G33"/>
  <c r="H33"/>
  <c r="C33"/>
  <c r="J30"/>
  <c r="I30"/>
  <c r="H30"/>
  <c r="G30"/>
  <c r="E30"/>
  <c r="D30"/>
  <c r="C30"/>
  <c r="J29"/>
  <c r="I29"/>
  <c r="H29"/>
  <c r="G29"/>
  <c r="E29"/>
  <c r="D29"/>
  <c r="C29"/>
  <c r="J28"/>
  <c r="I28"/>
  <c r="H28"/>
  <c r="G28"/>
  <c r="F28"/>
  <c r="E28"/>
  <c r="D28"/>
  <c r="C28"/>
  <c r="K27"/>
  <c r="J27"/>
  <c r="I27"/>
  <c r="H27"/>
  <c r="G27"/>
  <c r="F27"/>
  <c r="D27"/>
  <c r="C27"/>
  <c r="K26"/>
  <c r="J26"/>
  <c r="I26"/>
  <c r="H26"/>
  <c r="G26"/>
  <c r="F26"/>
  <c r="E26"/>
  <c r="D26"/>
  <c r="C26"/>
  <c r="K25"/>
  <c r="J25"/>
  <c r="I25"/>
  <c r="H25"/>
  <c r="G25"/>
  <c r="F25"/>
  <c r="D25"/>
  <c r="C25"/>
  <c r="J24"/>
  <c r="I24"/>
  <c r="H24"/>
  <c r="G24"/>
  <c r="F24"/>
  <c r="D24"/>
  <c r="K23"/>
  <c r="J23"/>
  <c r="I23"/>
  <c r="H23"/>
  <c r="G23"/>
  <c r="F23"/>
  <c r="D23"/>
  <c r="J22"/>
  <c r="I22"/>
  <c r="H22"/>
  <c r="G22"/>
  <c r="E22"/>
  <c r="D22"/>
  <c r="C22"/>
  <c r="J21"/>
  <c r="I21"/>
  <c r="H21"/>
  <c r="G21"/>
  <c r="E21"/>
  <c r="D21"/>
  <c r="C21"/>
  <c r="J20"/>
  <c r="I20"/>
  <c r="H20"/>
  <c r="G20"/>
  <c r="F20"/>
  <c r="E20"/>
  <c r="D20"/>
  <c r="C20"/>
  <c r="J19"/>
  <c r="I19"/>
  <c r="H19"/>
  <c r="G19"/>
  <c r="F19"/>
  <c r="E19"/>
  <c r="D19"/>
  <c r="C19"/>
  <c r="J18"/>
  <c r="I18"/>
  <c r="H18"/>
  <c r="G18"/>
  <c r="E18"/>
  <c r="D18"/>
  <c r="C18"/>
  <c r="K17"/>
  <c r="J17"/>
  <c r="I17"/>
  <c r="H17"/>
  <c r="G17"/>
  <c r="F17"/>
  <c r="E17"/>
  <c r="D17"/>
  <c r="C17"/>
</calcChain>
</file>

<file path=xl/sharedStrings.xml><?xml version="1.0" encoding="utf-8"?>
<sst xmlns="http://schemas.openxmlformats.org/spreadsheetml/2006/main" count="130" uniqueCount="50">
  <si>
    <t>13bis</t>
  </si>
  <si>
    <t>Log10(E.h.o)</t>
  </si>
  <si>
    <t>Tarija</t>
  </si>
  <si>
    <t>V 1020</t>
  </si>
  <si>
    <t>M 1847h</t>
  </si>
  <si>
    <t>V 1033</t>
  </si>
  <si>
    <t>fossilisé</t>
  </si>
  <si>
    <t>TAR 1193</t>
  </si>
  <si>
    <t>TAR 1181</t>
  </si>
  <si>
    <t>V 1031</t>
  </si>
  <si>
    <t>V 1032</t>
  </si>
  <si>
    <t>V 3134</t>
  </si>
  <si>
    <t>V 3133</t>
  </si>
  <si>
    <t>TAR 1185</t>
  </si>
  <si>
    <t>TAR 1187</t>
  </si>
  <si>
    <t>TAR 1188</t>
  </si>
  <si>
    <t>TAR 971</t>
  </si>
  <si>
    <t>TAR 972</t>
  </si>
  <si>
    <t>TAR 974</t>
  </si>
  <si>
    <t>TAR 982</t>
  </si>
  <si>
    <t>Pueblo Viejo</t>
  </si>
  <si>
    <t>V 1018</t>
  </si>
  <si>
    <t>V 1019</t>
  </si>
  <si>
    <t>V 1029</t>
  </si>
  <si>
    <t>FAD</t>
  </si>
  <si>
    <t>M 1847d</t>
  </si>
  <si>
    <t>n</t>
  </si>
  <si>
    <t>x</t>
  </si>
  <si>
    <t>min</t>
  </si>
  <si>
    <t>max</t>
  </si>
  <si>
    <t>s</t>
  </si>
  <si>
    <t>v</t>
  </si>
  <si>
    <t>D logx</t>
  </si>
  <si>
    <t>D logmin</t>
  </si>
  <si>
    <t>Dlogmax</t>
  </si>
  <si>
    <t>6 anc</t>
  </si>
  <si>
    <t>léger</t>
  </si>
  <si>
    <t>TAR 1182</t>
  </si>
  <si>
    <t>E. neogeus</t>
  </si>
  <si>
    <t>peu</t>
  </si>
  <si>
    <t>fossilisés</t>
  </si>
  <si>
    <t>TAR 676</t>
  </si>
  <si>
    <t>TAR 1183</t>
  </si>
  <si>
    <t>TAR 1192</t>
  </si>
  <si>
    <t>TAR 1184</t>
  </si>
  <si>
    <t>n=2</t>
  </si>
  <si>
    <t>TAR 1186</t>
  </si>
  <si>
    <t>TAR 1190</t>
  </si>
  <si>
    <t>Stockholm</t>
  </si>
  <si>
    <t>Stockholm</t>
    <phoneticPr fontId="3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</si>
</sst>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8">
    <font>
      <sz val="9"/>
      <name val="Geneva"/>
    </font>
    <font>
      <b/>
      <sz val="9"/>
      <name val="Geneva"/>
    </font>
    <font>
      <sz val="9"/>
      <name val="Geneva"/>
    </font>
    <font>
      <sz val="8"/>
      <name val="Geneva"/>
    </font>
    <font>
      <b/>
      <sz val="9"/>
      <color indexed="10"/>
      <name val="Geneva"/>
    </font>
    <font>
      <sz val="10"/>
      <color indexed="10"/>
      <name val="Arial"/>
    </font>
    <font>
      <sz val="9"/>
      <color indexed="10"/>
      <name val="Geneva"/>
    </font>
    <font>
      <sz val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4" fillId="0" borderId="0" xfId="0" applyNumberFormat="1" applyFont="1"/>
    <xf numFmtId="164" fontId="0" fillId="0" borderId="0" xfId="0" applyNumberFormat="1"/>
    <xf numFmtId="164" fontId="1" fillId="0" borderId="0" xfId="0" applyNumberFormat="1" applyFont="1"/>
    <xf numFmtId="0" fontId="2" fillId="3" borderId="0" xfId="0" applyFont="1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/>
    <xf numFmtId="164" fontId="0" fillId="0" borderId="0" xfId="0" applyNumberFormat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Border="1"/>
    <xf numFmtId="164" fontId="2" fillId="0" borderId="0" xfId="0" applyNumberFormat="1" applyFont="1" applyAlignment="1">
      <alignment horizontal="right"/>
    </xf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0898878048334446"/>
          <c:y val="0.0645161544371198"/>
          <c:w val="0.72846575167104"/>
          <c:h val="0.825806776795133"/>
        </c:manualLayout>
      </c:layout>
      <c:lineChart>
        <c:grouping val="standard"/>
        <c:ser>
          <c:idx val="0"/>
          <c:order val="0"/>
          <c:tx>
            <c:strRef>
              <c:f>Feuil3!$P$17</c:f>
              <c:strCache>
                <c:ptCount val="1"/>
                <c:pt idx="0">
                  <c:v>TAR 1193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Feuil3!$O$18:$O$28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Feuil3!$P$18:$P$28</c:f>
              <c:numCache>
                <c:formatCode>0.000</c:formatCode>
                <c:ptCount val="11"/>
                <c:pt idx="0">
                  <c:v>-0.0119666327522725</c:v>
                </c:pt>
                <c:pt idx="1">
                  <c:v>0.0781212547196623</c:v>
                </c:pt>
                <c:pt idx="2">
                  <c:v>0.0283637641589873</c:v>
                </c:pt>
                <c:pt idx="3">
                  <c:v>0.054757831681574</c:v>
                </c:pt>
                <c:pt idx="4">
                  <c:v>0.0123025007672872</c:v>
                </c:pt>
                <c:pt idx="6">
                  <c:v>0.0704526764861875</c:v>
                </c:pt>
                <c:pt idx="7">
                  <c:v>0.0365477526602862</c:v>
                </c:pt>
                <c:pt idx="8">
                  <c:v>0.0151660843645323</c:v>
                </c:pt>
                <c:pt idx="9">
                  <c:v>0.0142112417116058</c:v>
                </c:pt>
                <c:pt idx="10">
                  <c:v>0.0358448600085102</c:v>
                </c:pt>
              </c:numCache>
            </c:numRef>
          </c:val>
        </c:ser>
        <c:ser>
          <c:idx val="1"/>
          <c:order val="1"/>
          <c:tx>
            <c:strRef>
              <c:f>Feuil3!$Q$17</c:f>
              <c:strCache>
                <c:ptCount val="1"/>
                <c:pt idx="0">
                  <c:v>TAR 1181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Feuil3!$O$18:$O$28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Feuil3!$Q$18:$Q$28</c:f>
              <c:numCache>
                <c:formatCode>0.000</c:formatCode>
                <c:ptCount val="11"/>
                <c:pt idx="0">
                  <c:v>-0.00744269099222627</c:v>
                </c:pt>
                <c:pt idx="1">
                  <c:v>0.0923616938342726</c:v>
                </c:pt>
                <c:pt idx="2">
                  <c:v>0.0518448600085102</c:v>
                </c:pt>
                <c:pt idx="5">
                  <c:v>0.080757831681574</c:v>
                </c:pt>
                <c:pt idx="6">
                  <c:v>0.0802125137753438</c:v>
                </c:pt>
                <c:pt idx="7">
                  <c:v>0.0405139398778875</c:v>
                </c:pt>
                <c:pt idx="8">
                  <c:v>0.0239400086720376</c:v>
                </c:pt>
                <c:pt idx="9">
                  <c:v>0.0319400086720376</c:v>
                </c:pt>
                <c:pt idx="10">
                  <c:v>0.0281580313422192</c:v>
                </c:pt>
              </c:numCache>
            </c:numRef>
          </c:val>
        </c:ser>
        <c:marker val="1"/>
        <c:axId val="245628712"/>
        <c:axId val="246356776"/>
      </c:lineChart>
      <c:catAx>
        <c:axId val="245628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46356776"/>
        <c:crosses val="autoZero"/>
        <c:auto val="1"/>
        <c:lblAlgn val="ctr"/>
        <c:lblOffset val="100"/>
        <c:tickLblSkip val="1"/>
        <c:tickMarkSkip val="1"/>
      </c:catAx>
      <c:valAx>
        <c:axId val="246356776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456287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9552133719814"/>
          <c:y val="0.387096926622719"/>
          <c:w val="0.134156635592965"/>
          <c:h val="0.1029631699263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0898878048334446"/>
          <c:y val="0.0645161544371198"/>
          <c:w val="0.72846575167104"/>
          <c:h val="0.825806776795133"/>
        </c:manualLayout>
      </c:layout>
      <c:lineChart>
        <c:grouping val="standard"/>
        <c:ser>
          <c:idx val="0"/>
          <c:order val="0"/>
          <c:tx>
            <c:strRef>
              <c:f>Feuil3!$C$17</c:f>
              <c:strCache>
                <c:ptCount val="1"/>
                <c:pt idx="0">
                  <c:v>TAR 974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Feuil3!$B$18:$B$28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Feuil3!$C$18:$C$28</c:f>
              <c:numCache>
                <c:formatCode>0.000</c:formatCode>
                <c:ptCount val="11"/>
                <c:pt idx="0">
                  <c:v>0.0780678622717361</c:v>
                </c:pt>
                <c:pt idx="1">
                  <c:v>0.169201724066995</c:v>
                </c:pt>
                <c:pt idx="2">
                  <c:v>0.102149978319906</c:v>
                </c:pt>
                <c:pt idx="3">
                  <c:v>0.108003343634799</c:v>
                </c:pt>
                <c:pt idx="4">
                  <c:v>0.0944892569546374</c:v>
                </c:pt>
                <c:pt idx="5">
                  <c:v>0.134</c:v>
                </c:pt>
                <c:pt idx="7">
                  <c:v>0.113064607026499</c:v>
                </c:pt>
                <c:pt idx="8">
                  <c:v>0.103121254719662</c:v>
                </c:pt>
                <c:pt idx="9">
                  <c:v>0.103822015978163</c:v>
                </c:pt>
                <c:pt idx="10">
                  <c:v>0.0995139398778875</c:v>
                </c:pt>
              </c:numCache>
            </c:numRef>
          </c:val>
        </c:ser>
        <c:ser>
          <c:idx val="1"/>
          <c:order val="1"/>
          <c:tx>
            <c:strRef>
              <c:f>Feuil3!$D$17</c:f>
              <c:strCache>
                <c:ptCount val="1"/>
                <c:pt idx="0">
                  <c:v>TAR 971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Feuil3!$B$18:$B$28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Feuil3!$D$18:$D$28</c:f>
              <c:numCache>
                <c:formatCode>0.000</c:formatCode>
                <c:ptCount val="11"/>
                <c:pt idx="0">
                  <c:v>0.0799120029701066</c:v>
                </c:pt>
                <c:pt idx="1">
                  <c:v>0.18078359661681</c:v>
                </c:pt>
                <c:pt idx="2">
                  <c:v>0.108883360978874</c:v>
                </c:pt>
                <c:pt idx="3">
                  <c:v>0.120353782021228</c:v>
                </c:pt>
                <c:pt idx="4">
                  <c:v>0.109212513775344</c:v>
                </c:pt>
                <c:pt idx="5">
                  <c:v>0.142275869600789</c:v>
                </c:pt>
                <c:pt idx="6">
                  <c:v>0.134570176097936</c:v>
                </c:pt>
                <c:pt idx="7">
                  <c:v>0.113064607026499</c:v>
                </c:pt>
                <c:pt idx="8">
                  <c:v>0.117361693834273</c:v>
                </c:pt>
                <c:pt idx="9">
                  <c:v>0.096397997898956</c:v>
                </c:pt>
                <c:pt idx="10">
                  <c:v>0.125068044350276</c:v>
                </c:pt>
              </c:numCache>
            </c:numRef>
          </c:val>
        </c:ser>
        <c:ser>
          <c:idx val="2"/>
          <c:order val="2"/>
          <c:tx>
            <c:strRef>
              <c:f>Feuil3!$E$17</c:f>
              <c:strCache>
                <c:ptCount val="1"/>
                <c:pt idx="0">
                  <c:v>TAR 972</c:v>
                </c:pt>
              </c:strCache>
            </c:strRef>
          </c:tx>
          <c:marker>
            <c:symbol val="none"/>
          </c:marker>
          <c:cat>
            <c:strRef>
              <c:f>Feuil3!$B$18:$B$28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Feuil3!$E$18:$E$28</c:f>
              <c:numCache>
                <c:formatCode>0.000</c:formatCode>
                <c:ptCount val="11"/>
                <c:pt idx="0">
                  <c:v>0.0668354823398878</c:v>
                </c:pt>
                <c:pt idx="1">
                  <c:v>0.18078359661681</c:v>
                </c:pt>
                <c:pt idx="2">
                  <c:v>0.115513939877887</c:v>
                </c:pt>
                <c:pt idx="3">
                  <c:v>0.128396502276642</c:v>
                </c:pt>
                <c:pt idx="4">
                  <c:v>0.0580599913279622</c:v>
                </c:pt>
                <c:pt idx="8">
                  <c:v>0.103121254719662</c:v>
                </c:pt>
                <c:pt idx="10">
                  <c:v>0.102138083704036</c:v>
                </c:pt>
              </c:numCache>
            </c:numRef>
          </c:val>
        </c:ser>
        <c:ser>
          <c:idx val="3"/>
          <c:order val="3"/>
          <c:tx>
            <c:strRef>
              <c:f>Feuil3!$F$17</c:f>
              <c:strCache>
                <c:ptCount val="1"/>
                <c:pt idx="0">
                  <c:v>TAR 982</c:v>
                </c:pt>
              </c:strCache>
            </c:strRef>
          </c:tx>
          <c:marker>
            <c:symbol val="none"/>
          </c:marker>
          <c:cat>
            <c:strRef>
              <c:f>Feuil3!$B$18:$B$28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Feuil3!$F$18:$F$28</c:f>
              <c:numCache>
                <c:formatCode>0.000</c:formatCode>
                <c:ptCount val="11"/>
                <c:pt idx="1">
                  <c:v>0.192064607026499</c:v>
                </c:pt>
                <c:pt idx="2">
                  <c:v>0.102149978319906</c:v>
                </c:pt>
                <c:pt idx="5">
                  <c:v>0.150393759822969</c:v>
                </c:pt>
                <c:pt idx="6">
                  <c:v>0.117196080028514</c:v>
                </c:pt>
                <c:pt idx="7">
                  <c:v>0.0660680443502757</c:v>
                </c:pt>
                <c:pt idx="8">
                  <c:v>0.088397997898956</c:v>
                </c:pt>
                <c:pt idx="9">
                  <c:v>0.0811580313422191</c:v>
                </c:pt>
                <c:pt idx="10">
                  <c:v>0.086149978319906</c:v>
                </c:pt>
              </c:numCache>
            </c:numRef>
          </c:val>
        </c:ser>
        <c:ser>
          <c:idx val="4"/>
          <c:order val="4"/>
          <c:tx>
            <c:strRef>
              <c:f>Feuil3!$G$17</c:f>
              <c:strCache>
                <c:ptCount val="1"/>
                <c:pt idx="0">
                  <c:v>V 1018</c:v>
                </c:pt>
              </c:strCache>
            </c:strRef>
          </c:tx>
          <c:marker>
            <c:symbol val="none"/>
          </c:marker>
          <c:cat>
            <c:strRef>
              <c:f>Feuil3!$B$18:$B$28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Feuil3!$G$18:$G$28</c:f>
              <c:numCache>
                <c:formatCode>0.000</c:formatCode>
                <c:ptCount val="11"/>
                <c:pt idx="0">
                  <c:v>0.0630258571931224</c:v>
                </c:pt>
                <c:pt idx="1">
                  <c:v>0.192064607026499</c:v>
                </c:pt>
                <c:pt idx="2">
                  <c:v>0.0911545940184428</c:v>
                </c:pt>
                <c:pt idx="3">
                  <c:v>0.116275869600789</c:v>
                </c:pt>
                <c:pt idx="4">
                  <c:v>0.0994526764861874</c:v>
                </c:pt>
                <c:pt idx="5">
                  <c:v>0.116970004336019</c:v>
                </c:pt>
                <c:pt idx="6">
                  <c:v>0.108241237375587</c:v>
                </c:pt>
                <c:pt idx="7">
                  <c:v>0.090201724066995</c:v>
                </c:pt>
                <c:pt idx="8">
                  <c:v>0.0838818967339923</c:v>
                </c:pt>
                <c:pt idx="9">
                  <c:v>0.0733326938302625</c:v>
                </c:pt>
                <c:pt idx="10">
                  <c:v>0.0723616938342726</c:v>
                </c:pt>
              </c:numCache>
            </c:numRef>
          </c:val>
        </c:ser>
        <c:ser>
          <c:idx val="5"/>
          <c:order val="5"/>
          <c:tx>
            <c:strRef>
              <c:f>Feuil3!$H$17</c:f>
              <c:strCache>
                <c:ptCount val="1"/>
                <c:pt idx="0">
                  <c:v>V 1019</c:v>
                </c:pt>
              </c:strCache>
            </c:strRef>
          </c:tx>
          <c:marker>
            <c:symbol val="none"/>
          </c:marker>
          <c:cat>
            <c:strRef>
              <c:f>Feuil3!$B$18:$B$28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Feuil3!$H$18:$H$28</c:f>
              <c:numCache>
                <c:formatCode>0.000</c:formatCode>
                <c:ptCount val="11"/>
                <c:pt idx="0">
                  <c:v>0.0926062735983119</c:v>
                </c:pt>
                <c:pt idx="1">
                  <c:v>0.213783856719735</c:v>
                </c:pt>
                <c:pt idx="2">
                  <c:v>0.141068044350276</c:v>
                </c:pt>
                <c:pt idx="3">
                  <c:v>0.124393759822969</c:v>
                </c:pt>
                <c:pt idx="4">
                  <c:v>0.0994526764861874</c:v>
                </c:pt>
                <c:pt idx="5">
                  <c:v>0.162292983122676</c:v>
                </c:pt>
                <c:pt idx="6">
                  <c:v>0.125970004336019</c:v>
                </c:pt>
                <c:pt idx="7">
                  <c:v>0.124059991327962</c:v>
                </c:pt>
                <c:pt idx="8">
                  <c:v>0.103121254719662</c:v>
                </c:pt>
                <c:pt idx="9">
                  <c:v>0.096397997898956</c:v>
                </c:pt>
                <c:pt idx="10">
                  <c:v>0.0955477526602861</c:v>
                </c:pt>
              </c:numCache>
            </c:numRef>
          </c:val>
        </c:ser>
        <c:ser>
          <c:idx val="6"/>
          <c:order val="6"/>
          <c:tx>
            <c:strRef>
              <c:f>Feuil3!$I$17</c:f>
              <c:strCache>
                <c:ptCount val="1"/>
                <c:pt idx="0">
                  <c:v>V 1029</c:v>
                </c:pt>
              </c:strCache>
            </c:strRef>
          </c:tx>
          <c:marker>
            <c:symbol val="none"/>
          </c:marker>
          <c:cat>
            <c:strRef>
              <c:f>Feuil3!$B$18:$B$28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Feuil3!$I$18:$I$28</c:f>
              <c:numCache>
                <c:formatCode>0.000</c:formatCode>
                <c:ptCount val="11"/>
                <c:pt idx="0">
                  <c:v>0.0687278360175929</c:v>
                </c:pt>
                <c:pt idx="1">
                  <c:v>0.203059991327962</c:v>
                </c:pt>
                <c:pt idx="2">
                  <c:v>0.102149978319906</c:v>
                </c:pt>
                <c:pt idx="3">
                  <c:v>0.0777417386022636</c:v>
                </c:pt>
                <c:pt idx="4">
                  <c:v>0.0470646070264991</c:v>
                </c:pt>
                <c:pt idx="5">
                  <c:v>0.116970004336019</c:v>
                </c:pt>
                <c:pt idx="6">
                  <c:v>0.0990978579357175</c:v>
                </c:pt>
                <c:pt idx="7">
                  <c:v>0.0783025007672873</c:v>
                </c:pt>
                <c:pt idx="8">
                  <c:v>0.0669090820652176</c:v>
                </c:pt>
                <c:pt idx="9">
                  <c:v>0.0653637641589872</c:v>
                </c:pt>
                <c:pt idx="10">
                  <c:v>0.0723616938342726</c:v>
                </c:pt>
              </c:numCache>
            </c:numRef>
          </c:val>
        </c:ser>
        <c:ser>
          <c:idx val="7"/>
          <c:order val="7"/>
          <c:tx>
            <c:strRef>
              <c:f>Feuil3!$J$17</c:f>
              <c:strCache>
                <c:ptCount val="1"/>
                <c:pt idx="0">
                  <c:v>M 1847d</c:v>
                </c:pt>
              </c:strCache>
            </c:strRef>
          </c:tx>
          <c:marker>
            <c:symbol val="none"/>
          </c:marker>
          <c:cat>
            <c:strRef>
              <c:f>Feuil3!$B$18:$B$28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Feuil3!$J$18:$J$28</c:f>
              <c:numCache>
                <c:formatCode>0.000</c:formatCode>
                <c:ptCount val="11"/>
                <c:pt idx="0">
                  <c:v>0.0872112417116058</c:v>
                </c:pt>
                <c:pt idx="1">
                  <c:v>0.192064607026499</c:v>
                </c:pt>
                <c:pt idx="2">
                  <c:v>0.115513939877887</c:v>
                </c:pt>
                <c:pt idx="3">
                  <c:v>0.124393759822969</c:v>
                </c:pt>
                <c:pt idx="4">
                  <c:v>0.0894684555795864</c:v>
                </c:pt>
                <c:pt idx="5">
                  <c:v>0.143094521081469</c:v>
                </c:pt>
                <c:pt idx="6">
                  <c:v>0.117196080028514</c:v>
                </c:pt>
                <c:pt idx="7">
                  <c:v>0.113064607026499</c:v>
                </c:pt>
                <c:pt idx="8">
                  <c:v>0.103121254719662</c:v>
                </c:pt>
                <c:pt idx="9">
                  <c:v>0.103822015978163</c:v>
                </c:pt>
                <c:pt idx="10">
                  <c:v>0.0995139398778875</c:v>
                </c:pt>
              </c:numCache>
            </c:numRef>
          </c:val>
        </c:ser>
        <c:ser>
          <c:idx val="8"/>
          <c:order val="8"/>
          <c:tx>
            <c:strRef>
              <c:f>Feuil3!$K$17</c:f>
              <c:strCache>
                <c:ptCount val="1"/>
                <c:pt idx="0">
                  <c:v>FAD</c:v>
                </c:pt>
              </c:strCache>
            </c:strRef>
          </c:tx>
          <c:marker>
            <c:symbol val="none"/>
          </c:marker>
          <c:cat>
            <c:strRef>
              <c:f>Feuil3!$B$18:$B$28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Feuil3!$K$18:$K$28</c:f>
              <c:numCache>
                <c:formatCode>0.000</c:formatCode>
                <c:ptCount val="11"/>
                <c:pt idx="5">
                  <c:v>0.1661880270062</c:v>
                </c:pt>
                <c:pt idx="7">
                  <c:v>0.113064607026499</c:v>
                </c:pt>
                <c:pt idx="8">
                  <c:v>0.131149978319906</c:v>
                </c:pt>
                <c:pt idx="9">
                  <c:v>0.125361693834273</c:v>
                </c:pt>
              </c:numCache>
            </c:numRef>
          </c:val>
        </c:ser>
        <c:marker val="1"/>
        <c:axId val="244502536"/>
        <c:axId val="244505144"/>
      </c:lineChart>
      <c:catAx>
        <c:axId val="2445025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44505144"/>
        <c:crosses val="autoZero"/>
        <c:auto val="1"/>
        <c:lblAlgn val="ctr"/>
        <c:lblOffset val="100"/>
        <c:tickLblSkip val="1"/>
        <c:tickMarkSkip val="1"/>
      </c:catAx>
      <c:valAx>
        <c:axId val="244505144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445025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9552133719814"/>
          <c:y val="0.387096926622719"/>
          <c:w val="0.125165776691707"/>
          <c:h val="0.46333426466852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0898878048334446"/>
          <c:y val="0.0645161544371198"/>
          <c:w val="0.72846575167104"/>
          <c:h val="0.825806776795133"/>
        </c:manualLayout>
      </c:layout>
      <c:lineChart>
        <c:grouping val="standard"/>
        <c:ser>
          <c:idx val="0"/>
          <c:order val="0"/>
          <c:tx>
            <c:strRef>
              <c:f>Feuil2!$D$17</c:f>
              <c:strCache>
                <c:ptCount val="1"/>
                <c:pt idx="0">
                  <c:v>V 1020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Feuil2!$C$18:$C$28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Feuil2!$D$18:$D$28</c:f>
              <c:numCache>
                <c:formatCode>0.000</c:formatCode>
                <c:ptCount val="11"/>
                <c:pt idx="0">
                  <c:v>0.0743559210260187</c:v>
                </c:pt>
                <c:pt idx="1">
                  <c:v>0.106149978319906</c:v>
                </c:pt>
                <c:pt idx="2">
                  <c:v>0.102149978319906</c:v>
                </c:pt>
                <c:pt idx="3">
                  <c:v>0.103807229041191</c:v>
                </c:pt>
                <c:pt idx="4">
                  <c:v>0.109212513775344</c:v>
                </c:pt>
                <c:pt idx="5">
                  <c:v>0.102845361644412</c:v>
                </c:pt>
                <c:pt idx="6">
                  <c:v>0.0990978579357175</c:v>
                </c:pt>
                <c:pt idx="7">
                  <c:v>0.104063362911709</c:v>
                </c:pt>
                <c:pt idx="8">
                  <c:v>0.103121254719662</c:v>
                </c:pt>
                <c:pt idx="9">
                  <c:v>0.096397997898956</c:v>
                </c:pt>
                <c:pt idx="10">
                  <c:v>0.0995139398778875</c:v>
                </c:pt>
              </c:numCache>
            </c:numRef>
          </c:val>
        </c:ser>
        <c:ser>
          <c:idx val="1"/>
          <c:order val="1"/>
          <c:tx>
            <c:strRef>
              <c:f>Feuil2!$E$17</c:f>
              <c:strCache>
                <c:ptCount val="1"/>
                <c:pt idx="0">
                  <c:v>M 1847h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Feuil2!$C$18:$C$28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Feuil2!$E$18:$E$28</c:f>
              <c:numCache>
                <c:formatCode>0.000</c:formatCode>
                <c:ptCount val="11"/>
                <c:pt idx="0">
                  <c:v>0.0762158574101428</c:v>
                </c:pt>
                <c:pt idx="1">
                  <c:v>0.0881383754771865</c:v>
                </c:pt>
                <c:pt idx="2">
                  <c:v>0.0883616938342726</c:v>
                </c:pt>
                <c:pt idx="3">
                  <c:v>0.0732412373755871</c:v>
                </c:pt>
                <c:pt idx="4">
                  <c:v>0.0792492903979005</c:v>
                </c:pt>
                <c:pt idx="5">
                  <c:v>0.0992412373755871</c:v>
                </c:pt>
                <c:pt idx="6">
                  <c:v>0.0821384348113823</c:v>
                </c:pt>
                <c:pt idx="7">
                  <c:v>0.0783025007672873</c:v>
                </c:pt>
                <c:pt idx="8">
                  <c:v>0.0700447959180761</c:v>
                </c:pt>
                <c:pt idx="9">
                  <c:v>0.0605112613645751</c:v>
                </c:pt>
                <c:pt idx="10">
                  <c:v>0.0681383754771865</c:v>
                </c:pt>
              </c:numCache>
            </c:numRef>
          </c:val>
        </c:ser>
        <c:marker val="1"/>
        <c:axId val="369905384"/>
        <c:axId val="369909256"/>
      </c:lineChart>
      <c:catAx>
        <c:axId val="369905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69909256"/>
        <c:crosses val="autoZero"/>
        <c:auto val="1"/>
        <c:lblAlgn val="ctr"/>
        <c:lblOffset val="100"/>
        <c:tickLblSkip val="1"/>
        <c:tickMarkSkip val="1"/>
      </c:catAx>
      <c:valAx>
        <c:axId val="369909256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699053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9552133719814"/>
          <c:y val="0.387096926622719"/>
          <c:w val="0.124879627115576"/>
          <c:h val="0.1029631699263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092081196911683"/>
          <c:y val="0.062893274903188"/>
          <c:w val="0.710866840158193"/>
          <c:h val="0.830191228722081"/>
        </c:manualLayout>
      </c:layout>
      <c:lineChart>
        <c:grouping val="standard"/>
        <c:ser>
          <c:idx val="0"/>
          <c:order val="0"/>
          <c:tx>
            <c:strRef>
              <c:f>Feuil1!$C$17</c:f>
              <c:strCache>
                <c:ptCount val="1"/>
                <c:pt idx="0">
                  <c:v>TAR 676</c:v>
                </c:pt>
              </c:strCache>
            </c:strRef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Feuil1!$B$18:$B$28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Feuil1!$C$18:$C$28</c:f>
              <c:numCache>
                <c:formatCode>0.000</c:formatCode>
                <c:ptCount val="11"/>
                <c:pt idx="0">
                  <c:v>0.113540180433955</c:v>
                </c:pt>
                <c:pt idx="1">
                  <c:v>0.151228353055094</c:v>
                </c:pt>
                <c:pt idx="2">
                  <c:v>0.102149978319906</c:v>
                </c:pt>
                <c:pt idx="3">
                  <c:v>0.109670503002262</c:v>
                </c:pt>
                <c:pt idx="4">
                  <c:v>0.0994526764861874</c:v>
                </c:pt>
                <c:pt idx="5">
                  <c:v>0.129807229041191</c:v>
                </c:pt>
                <c:pt idx="6">
                  <c:v>0.125970004336019</c:v>
                </c:pt>
                <c:pt idx="7">
                  <c:v>0.10178359661681</c:v>
                </c:pt>
                <c:pt idx="8">
                  <c:v>0.117361693834273</c:v>
                </c:pt>
                <c:pt idx="9">
                  <c:v>0.118299839346786</c:v>
                </c:pt>
                <c:pt idx="10">
                  <c:v>0.108629900871339</c:v>
                </c:pt>
              </c:numCache>
            </c:numRef>
          </c:val>
        </c:ser>
        <c:ser>
          <c:idx val="1"/>
          <c:order val="1"/>
          <c:tx>
            <c:strRef>
              <c:f>Feuil1!$D$17</c:f>
              <c:strCache>
                <c:ptCount val="1"/>
                <c:pt idx="0">
                  <c:v>V 1031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Feuil1!$B$18:$B$28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Feuil1!$D$18:$D$28</c:f>
              <c:numCache>
                <c:formatCode>0.000</c:formatCode>
                <c:ptCount val="11"/>
                <c:pt idx="0">
                  <c:v>0.0872112417116058</c:v>
                </c:pt>
                <c:pt idx="1">
                  <c:v>0.148774705387823</c:v>
                </c:pt>
                <c:pt idx="2">
                  <c:v>0.128478917042255</c:v>
                </c:pt>
                <c:pt idx="3">
                  <c:v>0.0995701760979361</c:v>
                </c:pt>
                <c:pt idx="4">
                  <c:v>0.0894684555795864</c:v>
                </c:pt>
                <c:pt idx="5">
                  <c:v>0.142275869600789</c:v>
                </c:pt>
                <c:pt idx="6">
                  <c:v>0.108241237375587</c:v>
                </c:pt>
                <c:pt idx="7">
                  <c:v>0.106331224367531</c:v>
                </c:pt>
                <c:pt idx="8">
                  <c:v>0.103121254719662</c:v>
                </c:pt>
                <c:pt idx="9">
                  <c:v>0.0918818967339922</c:v>
                </c:pt>
                <c:pt idx="10">
                  <c:v>0.0995139398778875</c:v>
                </c:pt>
              </c:numCache>
            </c:numRef>
          </c:val>
        </c:ser>
        <c:ser>
          <c:idx val="2"/>
          <c:order val="2"/>
          <c:tx>
            <c:strRef>
              <c:f>Feuil1!$E$17</c:f>
              <c:strCache>
                <c:ptCount val="1"/>
                <c:pt idx="0">
                  <c:v>V 1032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Feuil1!$B$18:$B$28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Feuil1!$E$18:$E$28</c:f>
              <c:numCache>
                <c:formatCode>0.000</c:formatCode>
                <c:ptCount val="11"/>
                <c:pt idx="0">
                  <c:v>0.0687278360175929</c:v>
                </c:pt>
                <c:pt idx="1">
                  <c:v>0.157302500767287</c:v>
                </c:pt>
                <c:pt idx="2">
                  <c:v>0.0980592622177514</c:v>
                </c:pt>
                <c:pt idx="3">
                  <c:v>0.116275869600789</c:v>
                </c:pt>
                <c:pt idx="4">
                  <c:v>0.0843889300503115</c:v>
                </c:pt>
                <c:pt idx="5">
                  <c:v>0.119567985055927</c:v>
                </c:pt>
                <c:pt idx="6">
                  <c:v>0.0990978579357175</c:v>
                </c:pt>
                <c:pt idx="7">
                  <c:v>0.090201724066995</c:v>
                </c:pt>
                <c:pt idx="8">
                  <c:v>0.088397997898956</c:v>
                </c:pt>
                <c:pt idx="9">
                  <c:v>0.0733326938302625</c:v>
                </c:pt>
                <c:pt idx="10">
                  <c:v>0.0723616938342726</c:v>
                </c:pt>
              </c:numCache>
            </c:numRef>
          </c:val>
        </c:ser>
        <c:ser>
          <c:idx val="3"/>
          <c:order val="3"/>
          <c:tx>
            <c:strRef>
              <c:f>Feuil1!$F$17</c:f>
              <c:strCache>
                <c:ptCount val="1"/>
                <c:pt idx="0">
                  <c:v>V 1033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Feuil1!$B$18:$B$28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Feuil1!$F$18:$F$28</c:f>
              <c:numCache>
                <c:formatCode>0.000</c:formatCode>
                <c:ptCount val="11"/>
                <c:pt idx="0">
                  <c:v>0.0630258571931224</c:v>
                </c:pt>
                <c:pt idx="1">
                  <c:v>0.126044807036845</c:v>
                </c:pt>
                <c:pt idx="2">
                  <c:v>0.102149978319906</c:v>
                </c:pt>
                <c:pt idx="3">
                  <c:v>0.0995701760979361</c:v>
                </c:pt>
                <c:pt idx="5">
                  <c:v>0.103741738602264</c:v>
                </c:pt>
                <c:pt idx="6">
                  <c:v>0.0897578316815741</c:v>
                </c:pt>
                <c:pt idx="7">
                  <c:v>0.0660680443502757</c:v>
                </c:pt>
                <c:pt idx="8">
                  <c:v>0.0653326938302625</c:v>
                </c:pt>
                <c:pt idx="10">
                  <c:v>0.0723616938342726</c:v>
                </c:pt>
              </c:numCache>
            </c:numRef>
          </c:val>
        </c:ser>
        <c:ser>
          <c:idx val="4"/>
          <c:order val="4"/>
          <c:tx>
            <c:strRef>
              <c:f>Feuil1!$G$17</c:f>
              <c:strCache>
                <c:ptCount val="1"/>
                <c:pt idx="0">
                  <c:v>V 3134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Feuil1!$B$18:$B$28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Feuil1!$G$18:$G$28</c:f>
              <c:numCache>
                <c:formatCode>0.000</c:formatCode>
                <c:ptCount val="11"/>
                <c:pt idx="1">
                  <c:v>0.151228353055094</c:v>
                </c:pt>
                <c:pt idx="2">
                  <c:v>0.0608929889859073</c:v>
                </c:pt>
                <c:pt idx="3">
                  <c:v>0.0821960800285135</c:v>
                </c:pt>
                <c:pt idx="4">
                  <c:v>0.0470646070264991</c:v>
                </c:pt>
              </c:numCache>
            </c:numRef>
          </c:val>
        </c:ser>
        <c:ser>
          <c:idx val="5"/>
          <c:order val="5"/>
          <c:tx>
            <c:strRef>
              <c:f>Feuil1!$H$17</c:f>
              <c:strCache>
                <c:ptCount val="1"/>
                <c:pt idx="0">
                  <c:v>V 3133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Feuil1!$B$18:$B$28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Feuil1!$H$18:$H$28</c:f>
              <c:numCache>
                <c:formatCode>0.000</c:formatCode>
                <c:ptCount val="11"/>
                <c:pt idx="1">
                  <c:v>0.157302500767287</c:v>
                </c:pt>
                <c:pt idx="2">
                  <c:v>0.0883616938342726</c:v>
                </c:pt>
                <c:pt idx="3">
                  <c:v>0.108003343634799</c:v>
                </c:pt>
                <c:pt idx="4">
                  <c:v>0.0792492903979005</c:v>
                </c:pt>
              </c:numCache>
            </c:numRef>
          </c:val>
        </c:ser>
        <c:ser>
          <c:idx val="6"/>
          <c:order val="6"/>
          <c:tx>
            <c:strRef>
              <c:f>Feuil1!$I$17</c:f>
              <c:strCache>
                <c:ptCount val="1"/>
                <c:pt idx="0">
                  <c:v>TAR 1185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Feuil1!$B$18:$B$28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Feuil1!$I$18:$I$28</c:f>
              <c:numCache>
                <c:formatCode>0.000</c:formatCode>
                <c:ptCount val="11"/>
                <c:pt idx="0">
                  <c:v>0.0687278360175929</c:v>
                </c:pt>
                <c:pt idx="1">
                  <c:v>0.157302500767287</c:v>
                </c:pt>
                <c:pt idx="2">
                  <c:v>0.0741212547196623</c:v>
                </c:pt>
                <c:pt idx="3">
                  <c:v>0.108003343634799</c:v>
                </c:pt>
                <c:pt idx="4">
                  <c:v>0.0687838567197354</c:v>
                </c:pt>
                <c:pt idx="5">
                  <c:v>0.0900978579357174</c:v>
                </c:pt>
              </c:numCache>
            </c:numRef>
          </c:val>
        </c:ser>
        <c:ser>
          <c:idx val="7"/>
          <c:order val="7"/>
          <c:tx>
            <c:strRef>
              <c:f>Feuil1!$J$17</c:f>
              <c:strCache>
                <c:ptCount val="1"/>
                <c:pt idx="0">
                  <c:v>TAR 1187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Feuil1!$B$18:$B$28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Feuil1!$J$18:$J$28</c:f>
              <c:numCache>
                <c:formatCode>0.000</c:formatCode>
                <c:ptCount val="11"/>
                <c:pt idx="0">
                  <c:v>0.0591825181113625</c:v>
                </c:pt>
                <c:pt idx="1">
                  <c:v>0.151228353055094</c:v>
                </c:pt>
                <c:pt idx="2">
                  <c:v>0.104855871695831</c:v>
                </c:pt>
                <c:pt idx="3">
                  <c:v>0.0952913781186613</c:v>
                </c:pt>
                <c:pt idx="4">
                  <c:v>0.0792492903979005</c:v>
                </c:pt>
                <c:pt idx="5">
                  <c:v>0.123007959333336</c:v>
                </c:pt>
                <c:pt idx="6">
                  <c:v>0.100941998634088</c:v>
                </c:pt>
                <c:pt idx="7">
                  <c:v>0.0890263661590604</c:v>
                </c:pt>
                <c:pt idx="8">
                  <c:v>0.088397997898956</c:v>
                </c:pt>
                <c:pt idx="9">
                  <c:v>0.0811580313422191</c:v>
                </c:pt>
                <c:pt idx="10">
                  <c:v>0.086149978319906</c:v>
                </c:pt>
              </c:numCache>
            </c:numRef>
          </c:val>
        </c:ser>
        <c:ser>
          <c:idx val="8"/>
          <c:order val="8"/>
          <c:tx>
            <c:strRef>
              <c:f>Feuil1!$K$17</c:f>
              <c:strCache>
                <c:ptCount val="1"/>
                <c:pt idx="0">
                  <c:v>TAR 1188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Feuil1!$B$18:$B$28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Feuil1!$K$18:$K$28</c:f>
              <c:numCache>
                <c:formatCode>0.000</c:formatCode>
                <c:ptCount val="11"/>
                <c:pt idx="0">
                  <c:v>0.0553048630481605</c:v>
                </c:pt>
                <c:pt idx="1">
                  <c:v>0.145068044350276</c:v>
                </c:pt>
                <c:pt idx="2">
                  <c:v>0.0953105537896004</c:v>
                </c:pt>
                <c:pt idx="3">
                  <c:v>0.0732412373755871</c:v>
                </c:pt>
                <c:pt idx="4">
                  <c:v>0.0792492903979005</c:v>
                </c:pt>
                <c:pt idx="5">
                  <c:v>0.116970004336019</c:v>
                </c:pt>
                <c:pt idx="6">
                  <c:v>0.0897578316815741</c:v>
                </c:pt>
                <c:pt idx="7">
                  <c:v>0.0783025007672873</c:v>
                </c:pt>
                <c:pt idx="8">
                  <c:v>0.0731580313422191</c:v>
                </c:pt>
                <c:pt idx="9">
                  <c:v>0.0572458739368078</c:v>
                </c:pt>
                <c:pt idx="10">
                  <c:v>0.0723616938342726</c:v>
                </c:pt>
              </c:numCache>
            </c:numRef>
          </c:val>
        </c:ser>
        <c:ser>
          <c:idx val="9"/>
          <c:order val="9"/>
          <c:tx>
            <c:strRef>
              <c:f>Feuil1!$L$17</c:f>
              <c:strCache>
                <c:ptCount val="1"/>
                <c:pt idx="0">
                  <c:v>TAR 1183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Feuil1!$B$18:$B$28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Feuil1!$L$18:$L$28</c:f>
              <c:numCache>
                <c:formatCode>0.000</c:formatCode>
                <c:ptCount val="11"/>
                <c:pt idx="0">
                  <c:v>0.0572480183341626</c:v>
                </c:pt>
                <c:pt idx="1">
                  <c:v>0.151228353055094</c:v>
                </c:pt>
                <c:pt idx="3">
                  <c:v>0.0995701760979361</c:v>
                </c:pt>
                <c:pt idx="4">
                  <c:v>0.0761360549737575</c:v>
                </c:pt>
                <c:pt idx="5">
                  <c:v>0.116970004336019</c:v>
                </c:pt>
                <c:pt idx="6">
                  <c:v>0.117196080028514</c:v>
                </c:pt>
                <c:pt idx="7">
                  <c:v>0.0890263661590604</c:v>
                </c:pt>
                <c:pt idx="8">
                  <c:v>0.088397997898956</c:v>
                </c:pt>
                <c:pt idx="9">
                  <c:v>0.0827063199050797</c:v>
                </c:pt>
                <c:pt idx="10">
                  <c:v>0.0820592622177514</c:v>
                </c:pt>
              </c:numCache>
            </c:numRef>
          </c:val>
        </c:ser>
        <c:ser>
          <c:idx val="10"/>
          <c:order val="10"/>
          <c:tx>
            <c:strRef>
              <c:f>Feuil1!$M$17</c:f>
              <c:strCache>
                <c:ptCount val="1"/>
                <c:pt idx="0">
                  <c:v>TAR 1192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Feuil1!$B$18:$B$28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Feuil1!$M$18:$M$28</c:f>
              <c:numCache>
                <c:formatCode>0.000</c:formatCode>
                <c:ptCount val="11"/>
                <c:pt idx="0">
                  <c:v>0.0687278360175929</c:v>
                </c:pt>
                <c:pt idx="1">
                  <c:v>0.165666064252089</c:v>
                </c:pt>
                <c:pt idx="2">
                  <c:v>0.115513939877887</c:v>
                </c:pt>
                <c:pt idx="3">
                  <c:v>0.108003343634799</c:v>
                </c:pt>
                <c:pt idx="4">
                  <c:v>0.0792492903979005</c:v>
                </c:pt>
                <c:pt idx="5">
                  <c:v>0.125570176097936</c:v>
                </c:pt>
                <c:pt idx="6">
                  <c:v>0.112741738602264</c:v>
                </c:pt>
                <c:pt idx="7">
                  <c:v>0.0660680443502757</c:v>
                </c:pt>
                <c:pt idx="8">
                  <c:v>0.0731580313422191</c:v>
                </c:pt>
                <c:pt idx="9">
                  <c:v>0.0764797690644485</c:v>
                </c:pt>
                <c:pt idx="10">
                  <c:v>0.0902025223311027</c:v>
                </c:pt>
              </c:numCache>
            </c:numRef>
          </c:val>
        </c:ser>
        <c:ser>
          <c:idx val="11"/>
          <c:order val="11"/>
          <c:tx>
            <c:strRef>
              <c:f>Feuil1!$N$17</c:f>
              <c:strCache>
                <c:ptCount val="1"/>
                <c:pt idx="0">
                  <c:v>TAR 1184</c:v>
                </c:pt>
              </c:strCache>
            </c:strRef>
          </c:tx>
          <c:marker>
            <c:symbol val="none"/>
          </c:marker>
          <c:cat>
            <c:strRef>
              <c:f>Feuil1!$B$18:$B$28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Feuil1!$N$18:$N$28</c:f>
              <c:numCache>
                <c:formatCode>0.000</c:formatCode>
                <c:ptCount val="11"/>
                <c:pt idx="0">
                  <c:v>0.0553048630481605</c:v>
                </c:pt>
                <c:pt idx="1">
                  <c:v>0.145068044350276</c:v>
                </c:pt>
                <c:pt idx="2">
                  <c:v>0.0883616938342726</c:v>
                </c:pt>
                <c:pt idx="5">
                  <c:v>0.10104703823885</c:v>
                </c:pt>
                <c:pt idx="6">
                  <c:v>0.0897578316815741</c:v>
                </c:pt>
                <c:pt idx="7">
                  <c:v>0.0598190950732742</c:v>
                </c:pt>
                <c:pt idx="8">
                  <c:v>0.0573637641589872</c:v>
                </c:pt>
                <c:pt idx="9">
                  <c:v>0.0489733479708179</c:v>
                </c:pt>
                <c:pt idx="10">
                  <c:v>0.0723616938342726</c:v>
                </c:pt>
              </c:numCache>
            </c:numRef>
          </c:val>
        </c:ser>
        <c:ser>
          <c:idx val="12"/>
          <c:order val="12"/>
          <c:tx>
            <c:strRef>
              <c:f>Feuil1!$O$17</c:f>
              <c:strCache>
                <c:ptCount val="1"/>
                <c:pt idx="0">
                  <c:v>TAR 1182</c:v>
                </c:pt>
              </c:strCache>
            </c:strRef>
          </c:tx>
          <c:marker>
            <c:symbol val="none"/>
          </c:marker>
          <c:cat>
            <c:strRef>
              <c:f>Feuil1!$B$18:$B$28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Feuil1!$O$18:$O$28</c:f>
              <c:numCache>
                <c:formatCode>0.000</c:formatCode>
                <c:ptCount val="11"/>
                <c:pt idx="0">
                  <c:v>0.0572480183341626</c:v>
                </c:pt>
                <c:pt idx="1">
                  <c:v>0.120827993775719</c:v>
                </c:pt>
                <c:pt idx="2">
                  <c:v>0.0883616938342726</c:v>
                </c:pt>
                <c:pt idx="3">
                  <c:v>0.0952913781186613</c:v>
                </c:pt>
                <c:pt idx="4">
                  <c:v>0.0944892569546374</c:v>
                </c:pt>
                <c:pt idx="5">
                  <c:v>0.0910209071288961</c:v>
                </c:pt>
                <c:pt idx="6">
                  <c:v>0.0802125137753438</c:v>
                </c:pt>
                <c:pt idx="7">
                  <c:v>0.0660680443502757</c:v>
                </c:pt>
                <c:pt idx="8">
                  <c:v>0.0684797690644485</c:v>
                </c:pt>
                <c:pt idx="9">
                  <c:v>0.0653637641589872</c:v>
                </c:pt>
                <c:pt idx="10">
                  <c:v>0.0581212547196623</c:v>
                </c:pt>
              </c:numCache>
            </c:numRef>
          </c:val>
        </c:ser>
        <c:ser>
          <c:idx val="13"/>
          <c:order val="13"/>
          <c:tx>
            <c:strRef>
              <c:f>Feuil1!$P$17</c:f>
              <c:strCache>
                <c:ptCount val="1"/>
                <c:pt idx="0">
                  <c:v>TAR 1186</c:v>
                </c:pt>
              </c:strCache>
            </c:strRef>
          </c:tx>
          <c:marker>
            <c:symbol val="none"/>
          </c:marker>
          <c:cat>
            <c:strRef>
              <c:f>Feuil1!$B$18:$B$28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Feuil1!$P$18:$P$28</c:f>
              <c:numCache>
                <c:formatCode>0.000</c:formatCode>
                <c:ptCount val="11"/>
                <c:pt idx="0">
                  <c:v>0.0572480183341626</c:v>
                </c:pt>
                <c:pt idx="1">
                  <c:v>0.141329474790874</c:v>
                </c:pt>
                <c:pt idx="2">
                  <c:v>0.102149978319906</c:v>
                </c:pt>
                <c:pt idx="3">
                  <c:v>0.108003343634799</c:v>
                </c:pt>
                <c:pt idx="5">
                  <c:v>0.0992412373755871</c:v>
                </c:pt>
                <c:pt idx="6">
                  <c:v>0.108241237375587</c:v>
                </c:pt>
                <c:pt idx="7">
                  <c:v>0.090201724066995</c:v>
                </c:pt>
                <c:pt idx="8">
                  <c:v>0.088397997898956</c:v>
                </c:pt>
                <c:pt idx="9">
                  <c:v>0.0811580313422191</c:v>
                </c:pt>
                <c:pt idx="10">
                  <c:v>0.0793105537896004</c:v>
                </c:pt>
              </c:numCache>
            </c:numRef>
          </c:val>
        </c:ser>
        <c:ser>
          <c:idx val="14"/>
          <c:order val="14"/>
          <c:tx>
            <c:strRef>
              <c:f>Feuil1!$Q$17</c:f>
              <c:strCache>
                <c:ptCount val="1"/>
                <c:pt idx="0">
                  <c:v>TAR 1190</c:v>
                </c:pt>
              </c:strCache>
            </c:strRef>
          </c:tx>
          <c:marker>
            <c:symbol val="none"/>
          </c:marker>
          <c:cat>
            <c:strRef>
              <c:f>Feuil1!$B$18:$B$28</c:f>
              <c:strCache>
                <c:ptCount val="1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13bis</c:v>
                </c:pt>
                <c:pt idx="10">
                  <c:v>14</c:v>
                </c:pt>
              </c:strCache>
            </c:strRef>
          </c:cat>
          <c:val>
            <c:numRef>
              <c:f>Feuil1!$Q$18:$Q$28</c:f>
              <c:numCache>
                <c:formatCode>0.000</c:formatCode>
                <c:ptCount val="11"/>
                <c:pt idx="0">
                  <c:v>0.0553048630481605</c:v>
                </c:pt>
                <c:pt idx="1">
                  <c:v>0.126044807036845</c:v>
                </c:pt>
                <c:pt idx="2">
                  <c:v>0.0980592622177514</c:v>
                </c:pt>
                <c:pt idx="3">
                  <c:v>0.0995701760979361</c:v>
                </c:pt>
                <c:pt idx="4">
                  <c:v>0.0994526764861874</c:v>
                </c:pt>
                <c:pt idx="5">
                  <c:v>0.0965183790401138</c:v>
                </c:pt>
                <c:pt idx="6">
                  <c:v>0.108241237375587</c:v>
                </c:pt>
                <c:pt idx="7">
                  <c:v>0.0660680443502757</c:v>
                </c:pt>
                <c:pt idx="8">
                  <c:v>0.076249108319361</c:v>
                </c:pt>
                <c:pt idx="9">
                  <c:v>0.0733326938302625</c:v>
                </c:pt>
                <c:pt idx="10">
                  <c:v>0.0751545940184428</c:v>
                </c:pt>
              </c:numCache>
            </c:numRef>
          </c:val>
        </c:ser>
        <c:marker val="1"/>
        <c:axId val="267658168"/>
        <c:axId val="267654408"/>
      </c:lineChart>
      <c:catAx>
        <c:axId val="2676581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67654408"/>
        <c:crosses val="autoZero"/>
        <c:auto val="1"/>
        <c:lblAlgn val="ctr"/>
        <c:lblOffset val="100"/>
        <c:tickLblSkip val="1"/>
        <c:tickMarkSkip val="1"/>
      </c:catAx>
      <c:valAx>
        <c:axId val="267654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67658168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843463763711016"/>
          <c:y val="0.097484771950676"/>
          <c:w val="0.13080001740114"/>
          <c:h val="0.80784875947110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711200</xdr:colOff>
      <xdr:row>32</xdr:row>
      <xdr:rowOff>0</xdr:rowOff>
    </xdr:from>
    <xdr:to>
      <xdr:col>21</xdr:col>
      <xdr:colOff>736600</xdr:colOff>
      <xdr:row>55</xdr:row>
      <xdr:rowOff>139700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46</xdr:row>
      <xdr:rowOff>63500</xdr:rowOff>
    </xdr:from>
    <xdr:to>
      <xdr:col>11</xdr:col>
      <xdr:colOff>355600</xdr:colOff>
      <xdr:row>70</xdr:row>
      <xdr:rowOff>38100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533400</xdr:colOff>
      <xdr:row>2</xdr:row>
      <xdr:rowOff>12700</xdr:rowOff>
    </xdr:from>
    <xdr:to>
      <xdr:col>21</xdr:col>
      <xdr:colOff>38100</xdr:colOff>
      <xdr:row>25</xdr:row>
      <xdr:rowOff>152400</xdr:rowOff>
    </xdr:to>
    <xdr:graphicFrame macro="">
      <xdr:nvGraphicFramePr>
        <xdr:cNvPr id="2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31</xdr:row>
      <xdr:rowOff>0</xdr:rowOff>
    </xdr:from>
    <xdr:to>
      <xdr:col>23</xdr:col>
      <xdr:colOff>292100</xdr:colOff>
      <xdr:row>55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45"/>
  <sheetViews>
    <sheetView workbookViewId="0">
      <selection activeCell="N1" sqref="N1:N1048576"/>
    </sheetView>
  </sheetViews>
  <sheetFormatPr baseColWidth="10" defaultRowHeight="13"/>
  <cols>
    <col min="1" max="1" width="10.5" customWidth="1"/>
    <col min="2" max="2" width="5.33203125" customWidth="1"/>
    <col min="3" max="6" width="7.83203125" customWidth="1"/>
    <col min="7" max="9" width="6.6640625" customWidth="1"/>
    <col min="10" max="10" width="7.83203125" customWidth="1"/>
    <col min="11" max="11" width="10.33203125" customWidth="1"/>
    <col min="12" max="12" width="7.5" customWidth="1"/>
  </cols>
  <sheetData>
    <row r="1" spans="1:18">
      <c r="J1" t="s">
        <v>49</v>
      </c>
    </row>
    <row r="2" spans="1:18">
      <c r="B2" s="2"/>
      <c r="C2" s="8" t="s">
        <v>6</v>
      </c>
      <c r="D2" s="2" t="s">
        <v>6</v>
      </c>
      <c r="E2" s="8" t="s">
        <v>6</v>
      </c>
      <c r="F2" s="8" t="s">
        <v>6</v>
      </c>
      <c r="G2" t="s">
        <v>2</v>
      </c>
      <c r="H2" t="s">
        <v>2</v>
      </c>
      <c r="I2" t="s">
        <v>2</v>
      </c>
      <c r="J2" t="s">
        <v>2</v>
      </c>
      <c r="K2" t="s">
        <v>20</v>
      </c>
      <c r="O2" s="2"/>
      <c r="P2" s="8" t="s">
        <v>6</v>
      </c>
      <c r="Q2" s="8" t="s">
        <v>6</v>
      </c>
      <c r="R2" s="8"/>
    </row>
    <row r="3" spans="1:18">
      <c r="A3" s="1"/>
      <c r="B3" s="1"/>
      <c r="C3" s="2" t="s">
        <v>18</v>
      </c>
      <c r="D3" s="2" t="s">
        <v>16</v>
      </c>
      <c r="E3" s="2" t="s">
        <v>17</v>
      </c>
      <c r="F3" s="8" t="s">
        <v>19</v>
      </c>
      <c r="G3" t="s">
        <v>21</v>
      </c>
      <c r="H3" t="s">
        <v>22</v>
      </c>
      <c r="I3" t="s">
        <v>23</v>
      </c>
      <c r="J3" t="s">
        <v>25</v>
      </c>
      <c r="K3" t="s">
        <v>24</v>
      </c>
      <c r="N3" s="1"/>
      <c r="O3" s="1"/>
      <c r="P3" s="14" t="s">
        <v>7</v>
      </c>
      <c r="Q3" s="14" t="s">
        <v>8</v>
      </c>
      <c r="R3" s="8"/>
    </row>
    <row r="4" spans="1:18">
      <c r="A4" s="2"/>
      <c r="B4" s="2">
        <v>1</v>
      </c>
      <c r="C4">
        <v>235</v>
      </c>
      <c r="D4">
        <v>236</v>
      </c>
      <c r="E4">
        <v>229</v>
      </c>
      <c r="F4" s="9"/>
      <c r="G4">
        <v>227</v>
      </c>
      <c r="H4">
        <v>243</v>
      </c>
      <c r="I4">
        <v>230</v>
      </c>
      <c r="J4">
        <v>240</v>
      </c>
      <c r="N4" s="2"/>
      <c r="O4" s="2">
        <v>1</v>
      </c>
      <c r="P4" s="9">
        <v>191</v>
      </c>
      <c r="Q4" s="9">
        <v>193</v>
      </c>
      <c r="R4" s="9"/>
    </row>
    <row r="5" spans="1:18">
      <c r="B5" s="2">
        <v>3</v>
      </c>
      <c r="C5">
        <v>37</v>
      </c>
      <c r="D5">
        <v>38</v>
      </c>
      <c r="E5">
        <v>38</v>
      </c>
      <c r="F5" s="9">
        <v>39</v>
      </c>
      <c r="G5">
        <v>39</v>
      </c>
      <c r="H5">
        <v>41</v>
      </c>
      <c r="I5" s="10">
        <v>40</v>
      </c>
      <c r="J5">
        <v>39</v>
      </c>
      <c r="O5" s="2">
        <v>3</v>
      </c>
      <c r="P5" s="9">
        <v>30</v>
      </c>
      <c r="Q5" s="9">
        <v>31</v>
      </c>
      <c r="R5" s="9"/>
    </row>
    <row r="6" spans="1:18">
      <c r="B6" s="2">
        <v>4</v>
      </c>
      <c r="C6">
        <v>32</v>
      </c>
      <c r="D6">
        <v>32.5</v>
      </c>
      <c r="E6">
        <v>33</v>
      </c>
      <c r="F6" s="9">
        <v>32</v>
      </c>
      <c r="G6">
        <v>31.2</v>
      </c>
      <c r="H6">
        <v>35</v>
      </c>
      <c r="I6" s="10">
        <v>32</v>
      </c>
      <c r="J6">
        <v>33</v>
      </c>
      <c r="O6" s="2">
        <v>4</v>
      </c>
      <c r="P6" s="9">
        <v>27</v>
      </c>
      <c r="Q6" s="9">
        <v>28.5</v>
      </c>
      <c r="R6" s="9"/>
    </row>
    <row r="7" spans="1:18">
      <c r="B7" s="2">
        <v>5</v>
      </c>
      <c r="C7">
        <v>52</v>
      </c>
      <c r="D7">
        <v>53.5</v>
      </c>
      <c r="E7">
        <v>54.5</v>
      </c>
      <c r="F7" s="9"/>
      <c r="G7">
        <v>53</v>
      </c>
      <c r="H7">
        <v>54</v>
      </c>
      <c r="I7">
        <v>48.5</v>
      </c>
      <c r="J7">
        <v>54</v>
      </c>
      <c r="O7" s="2">
        <v>5</v>
      </c>
      <c r="P7" s="9">
        <v>46</v>
      </c>
      <c r="Q7" s="9"/>
      <c r="R7" s="9"/>
    </row>
    <row r="8" spans="1:18">
      <c r="A8" s="3"/>
      <c r="B8" s="2">
        <v>6</v>
      </c>
      <c r="C8">
        <v>43.5</v>
      </c>
      <c r="D8">
        <v>45</v>
      </c>
      <c r="E8">
        <v>40</v>
      </c>
      <c r="F8" s="9"/>
      <c r="G8">
        <v>44</v>
      </c>
      <c r="H8" s="10">
        <v>44</v>
      </c>
      <c r="I8">
        <v>39</v>
      </c>
      <c r="J8">
        <v>43</v>
      </c>
      <c r="N8" s="3"/>
      <c r="O8" s="2">
        <v>6</v>
      </c>
      <c r="P8" s="9">
        <v>36</v>
      </c>
      <c r="Q8" s="9"/>
      <c r="R8" s="9"/>
    </row>
    <row r="9" spans="1:18">
      <c r="B9" s="2">
        <v>10</v>
      </c>
      <c r="C9">
        <v>52</v>
      </c>
      <c r="D9">
        <v>53</v>
      </c>
      <c r="F9" s="9">
        <v>54</v>
      </c>
      <c r="G9">
        <v>50</v>
      </c>
      <c r="H9">
        <v>55.5</v>
      </c>
      <c r="I9">
        <v>50</v>
      </c>
      <c r="J9">
        <v>53.1</v>
      </c>
      <c r="K9">
        <v>56</v>
      </c>
      <c r="O9" s="2">
        <v>10</v>
      </c>
      <c r="P9" s="9"/>
      <c r="Q9" s="9">
        <v>46</v>
      </c>
      <c r="R9" s="9"/>
    </row>
    <row r="10" spans="1:18">
      <c r="B10" s="2">
        <v>11</v>
      </c>
      <c r="D10">
        <v>51</v>
      </c>
      <c r="F10" s="9">
        <v>49</v>
      </c>
      <c r="G10" s="10">
        <v>48</v>
      </c>
      <c r="H10">
        <v>50</v>
      </c>
      <c r="I10">
        <v>47</v>
      </c>
      <c r="J10">
        <v>49</v>
      </c>
      <c r="O10" s="2">
        <v>11</v>
      </c>
      <c r="P10" s="9">
        <v>44</v>
      </c>
      <c r="Q10" s="9">
        <v>45</v>
      </c>
      <c r="R10" s="9"/>
    </row>
    <row r="11" spans="1:18">
      <c r="B11" s="2">
        <v>12</v>
      </c>
      <c r="C11">
        <v>39</v>
      </c>
      <c r="D11">
        <v>39</v>
      </c>
      <c r="F11" s="9">
        <v>35</v>
      </c>
      <c r="G11">
        <v>37</v>
      </c>
      <c r="H11">
        <v>40</v>
      </c>
      <c r="I11">
        <v>36</v>
      </c>
      <c r="J11">
        <v>39</v>
      </c>
      <c r="K11" s="10">
        <v>39</v>
      </c>
      <c r="O11" s="2">
        <v>12</v>
      </c>
      <c r="P11" s="9">
        <v>32.700000000000003</v>
      </c>
      <c r="Q11" s="9">
        <v>33</v>
      </c>
      <c r="R11" s="9"/>
    </row>
    <row r="12" spans="1:18">
      <c r="B12" s="2">
        <v>13</v>
      </c>
      <c r="C12">
        <v>30</v>
      </c>
      <c r="D12">
        <v>31</v>
      </c>
      <c r="E12">
        <v>30</v>
      </c>
      <c r="F12" s="9">
        <v>29</v>
      </c>
      <c r="G12">
        <v>28.7</v>
      </c>
      <c r="H12">
        <v>30</v>
      </c>
      <c r="I12">
        <v>27.6</v>
      </c>
      <c r="J12">
        <v>30</v>
      </c>
      <c r="K12">
        <v>32</v>
      </c>
      <c r="O12" s="2">
        <v>13</v>
      </c>
      <c r="P12" s="9">
        <v>24.5</v>
      </c>
      <c r="Q12" s="9">
        <v>25</v>
      </c>
      <c r="R12" s="9"/>
    </row>
    <row r="13" spans="1:18">
      <c r="B13" s="2" t="s">
        <v>0</v>
      </c>
      <c r="C13">
        <v>29.5</v>
      </c>
      <c r="D13">
        <v>29</v>
      </c>
      <c r="F13" s="9">
        <v>28</v>
      </c>
      <c r="G13">
        <v>27.5</v>
      </c>
      <c r="H13">
        <v>29</v>
      </c>
      <c r="I13">
        <v>27</v>
      </c>
      <c r="J13">
        <v>29.5</v>
      </c>
      <c r="K13">
        <v>31</v>
      </c>
      <c r="O13" s="2" t="s">
        <v>0</v>
      </c>
      <c r="P13" s="9">
        <v>24</v>
      </c>
      <c r="Q13" s="9">
        <v>25</v>
      </c>
      <c r="R13" s="9"/>
    </row>
    <row r="14" spans="1:18">
      <c r="B14" s="2">
        <v>14</v>
      </c>
      <c r="C14" s="16">
        <v>33</v>
      </c>
      <c r="D14">
        <v>35</v>
      </c>
      <c r="E14">
        <v>33.200000000000003</v>
      </c>
      <c r="F14" s="9">
        <v>32</v>
      </c>
      <c r="G14">
        <v>31</v>
      </c>
      <c r="H14">
        <v>32.700000000000003</v>
      </c>
      <c r="I14">
        <v>31</v>
      </c>
      <c r="J14">
        <v>33</v>
      </c>
      <c r="O14" s="2">
        <v>14</v>
      </c>
      <c r="P14" s="9">
        <v>28.5</v>
      </c>
      <c r="Q14" s="9">
        <v>28</v>
      </c>
      <c r="R14" s="9"/>
    </row>
    <row r="15" spans="1:18">
      <c r="B15" s="2">
        <v>7</v>
      </c>
      <c r="C15">
        <v>47.7</v>
      </c>
      <c r="D15">
        <v>49</v>
      </c>
      <c r="E15">
        <v>50</v>
      </c>
      <c r="F15" s="9"/>
      <c r="G15">
        <v>50</v>
      </c>
      <c r="H15">
        <v>49</v>
      </c>
      <c r="I15">
        <v>45.5</v>
      </c>
      <c r="J15">
        <v>50</v>
      </c>
      <c r="O15" s="2">
        <v>7</v>
      </c>
      <c r="P15" s="9">
        <v>42</v>
      </c>
      <c r="Q15" s="9"/>
      <c r="R15" s="9"/>
    </row>
    <row r="16" spans="1:18">
      <c r="B16" s="2">
        <v>8</v>
      </c>
      <c r="C16">
        <v>9.5</v>
      </c>
      <c r="D16">
        <v>9</v>
      </c>
      <c r="E16">
        <v>9</v>
      </c>
      <c r="F16" s="9"/>
      <c r="G16">
        <v>12</v>
      </c>
      <c r="H16">
        <v>13</v>
      </c>
      <c r="I16">
        <v>9</v>
      </c>
      <c r="J16">
        <v>11.5</v>
      </c>
      <c r="O16" s="2">
        <v>8</v>
      </c>
      <c r="P16" s="9">
        <v>10</v>
      </c>
      <c r="Q16" s="9"/>
      <c r="R16" s="9"/>
    </row>
    <row r="17" spans="1:18">
      <c r="A17" t="s">
        <v>1</v>
      </c>
      <c r="B17" s="2"/>
      <c r="C17" s="2" t="str">
        <f>C3</f>
        <v>TAR 974</v>
      </c>
      <c r="D17" s="2" t="str">
        <f t="shared" ref="D17:K17" si="0">D3</f>
        <v>TAR 971</v>
      </c>
      <c r="E17" s="2" t="str">
        <f t="shared" si="0"/>
        <v>TAR 972</v>
      </c>
      <c r="F17" s="8" t="str">
        <f t="shared" si="0"/>
        <v>TAR 982</v>
      </c>
      <c r="G17" s="8" t="str">
        <f t="shared" si="0"/>
        <v>V 1018</v>
      </c>
      <c r="H17" s="8" t="str">
        <f t="shared" si="0"/>
        <v>V 1019</v>
      </c>
      <c r="I17" s="8" t="str">
        <f t="shared" si="0"/>
        <v>V 1029</v>
      </c>
      <c r="J17" s="8" t="str">
        <f>J3</f>
        <v>M 1847d</v>
      </c>
      <c r="K17" s="8" t="str">
        <f t="shared" si="0"/>
        <v>FAD</v>
      </c>
      <c r="N17" t="s">
        <v>1</v>
      </c>
      <c r="O17" s="2"/>
      <c r="P17" s="2" t="str">
        <f>P3</f>
        <v>TAR 1193</v>
      </c>
      <c r="Q17" s="2" t="str">
        <f>Q3</f>
        <v>TAR 1181</v>
      </c>
      <c r="R17" s="8"/>
    </row>
    <row r="18" spans="1:18">
      <c r="A18" s="4">
        <v>2.2930000000000001</v>
      </c>
      <c r="B18" s="2">
        <v>1</v>
      </c>
      <c r="C18" s="5">
        <f>LOG10(C4)-$A18</f>
        <v>7.8067862271736121E-2</v>
      </c>
      <c r="D18" s="5">
        <f t="shared" ref="D18:E21" si="1">LOG10(D4)-$A18</f>
        <v>7.9912002970106588E-2</v>
      </c>
      <c r="E18" s="5">
        <f t="shared" si="1"/>
        <v>6.6835482339887786E-2</v>
      </c>
      <c r="F18" s="11"/>
      <c r="G18" s="11">
        <f t="shared" ref="G18:J30" si="2">LOG10(G4)-$A18</f>
        <v>6.302585719312237E-2</v>
      </c>
      <c r="H18" s="11">
        <f t="shared" si="2"/>
        <v>9.2606273598311972E-2</v>
      </c>
      <c r="I18" s="11">
        <f t="shared" si="2"/>
        <v>6.8727836017592914E-2</v>
      </c>
      <c r="J18" s="11">
        <f t="shared" si="2"/>
        <v>8.7211241711605769E-2</v>
      </c>
      <c r="K18" s="11"/>
      <c r="N18" s="4">
        <v>2.2930000000000001</v>
      </c>
      <c r="O18" s="2">
        <v>1</v>
      </c>
      <c r="P18" s="11">
        <f t="shared" ref="P18:Q18" si="3">LOG10(P4)-$N18</f>
        <v>-1.1966632752272499E-2</v>
      </c>
      <c r="Q18" s="11">
        <f t="shared" si="3"/>
        <v>-7.4426909922262752E-3</v>
      </c>
      <c r="R18" s="11"/>
    </row>
    <row r="19" spans="1:18">
      <c r="A19" s="5">
        <v>1.399</v>
      </c>
      <c r="B19" s="2">
        <v>3</v>
      </c>
      <c r="C19" s="5">
        <f>LOG10(C5)-$A19</f>
        <v>0.16920172406699496</v>
      </c>
      <c r="D19" s="5">
        <f t="shared" si="1"/>
        <v>0.18078359661681009</v>
      </c>
      <c r="E19" s="5">
        <f t="shared" si="1"/>
        <v>0.18078359661681009</v>
      </c>
      <c r="F19" s="11">
        <f>LOG10(F5)-$A19</f>
        <v>0.19206460702649908</v>
      </c>
      <c r="G19" s="11">
        <f t="shared" si="2"/>
        <v>0.19206460702649908</v>
      </c>
      <c r="H19" s="11">
        <f t="shared" si="2"/>
        <v>0.21378385671973543</v>
      </c>
      <c r="I19" s="11">
        <f t="shared" si="2"/>
        <v>0.20305999132796226</v>
      </c>
      <c r="J19" s="11">
        <f t="shared" si="2"/>
        <v>0.19206460702649908</v>
      </c>
      <c r="K19" s="11"/>
      <c r="N19" s="5">
        <v>1.399</v>
      </c>
      <c r="O19" s="2">
        <v>3</v>
      </c>
      <c r="P19" s="11">
        <f t="shared" ref="P19:Q30" si="4">LOG10(P5)-$N19</f>
        <v>7.8121254719662359E-2</v>
      </c>
      <c r="Q19" s="11">
        <f t="shared" si="4"/>
        <v>9.2361693834272618E-2</v>
      </c>
      <c r="R19" s="11"/>
    </row>
    <row r="20" spans="1:18">
      <c r="A20" s="5">
        <v>1.403</v>
      </c>
      <c r="B20" s="2">
        <v>4</v>
      </c>
      <c r="C20" s="5">
        <f>LOG10(C6)-$A20</f>
        <v>0.10214997831990602</v>
      </c>
      <c r="D20" s="5">
        <f t="shared" si="1"/>
        <v>0.10888336097887441</v>
      </c>
      <c r="E20" s="5">
        <f t="shared" si="1"/>
        <v>0.11551393987788749</v>
      </c>
      <c r="F20" s="11">
        <f>LOG10(F6)-$A20</f>
        <v>0.10214997831990602</v>
      </c>
      <c r="G20" s="11">
        <f t="shared" si="2"/>
        <v>9.1154594018442836E-2</v>
      </c>
      <c r="H20" s="11">
        <f t="shared" si="2"/>
        <v>0.14106804435027565</v>
      </c>
      <c r="I20" s="11">
        <f t="shared" si="2"/>
        <v>0.10214997831990602</v>
      </c>
      <c r="J20" s="11">
        <f t="shared" si="2"/>
        <v>0.11551393987788749</v>
      </c>
      <c r="K20" s="11"/>
      <c r="N20" s="5">
        <v>1.403</v>
      </c>
      <c r="O20" s="2">
        <v>4</v>
      </c>
      <c r="P20" s="11">
        <f t="shared" si="4"/>
        <v>2.8363764158987337E-2</v>
      </c>
      <c r="Q20" s="11">
        <f t="shared" si="4"/>
        <v>5.1844860008510185E-2</v>
      </c>
      <c r="R20" s="11"/>
    </row>
    <row r="21" spans="1:18">
      <c r="A21" s="5">
        <v>1.6080000000000001</v>
      </c>
      <c r="B21" s="2">
        <v>5</v>
      </c>
      <c r="C21" s="5">
        <f>LOG10(C7)-$A21</f>
        <v>0.10800334363479913</v>
      </c>
      <c r="D21" s="5">
        <f t="shared" si="1"/>
        <v>0.12035378202122837</v>
      </c>
      <c r="E21" s="5">
        <f t="shared" si="1"/>
        <v>0.12839650227664245</v>
      </c>
      <c r="F21" s="11"/>
      <c r="G21" s="11">
        <f t="shared" si="2"/>
        <v>0.11627586960078884</v>
      </c>
      <c r="H21" s="11">
        <f t="shared" si="2"/>
        <v>0.12439375982296852</v>
      </c>
      <c r="I21" s="11">
        <f t="shared" si="2"/>
        <v>7.7741738602263633E-2</v>
      </c>
      <c r="J21" s="11">
        <f t="shared" si="2"/>
        <v>0.12439375982296852</v>
      </c>
      <c r="K21" s="11"/>
      <c r="N21" s="5">
        <v>1.6080000000000001</v>
      </c>
      <c r="O21" s="2">
        <v>5</v>
      </c>
      <c r="P21" s="11">
        <f t="shared" si="4"/>
        <v>5.4757831681573998E-2</v>
      </c>
      <c r="Q21" s="11"/>
      <c r="R21" s="11"/>
    </row>
    <row r="22" spans="1:18">
      <c r="A22" s="5">
        <v>1.544</v>
      </c>
      <c r="B22" s="2">
        <v>6</v>
      </c>
      <c r="C22" s="5">
        <f>LOG10(C8)-$A22</f>
        <v>9.4489256954637391E-2</v>
      </c>
      <c r="D22" s="5">
        <f>LOG10(D8)-$A22</f>
        <v>0.10921251377534369</v>
      </c>
      <c r="E22" s="5">
        <f>LOG10(E8)-$A22</f>
        <v>5.8059991327962246E-2</v>
      </c>
      <c r="F22" s="11"/>
      <c r="G22" s="11">
        <f t="shared" si="2"/>
        <v>9.9452676486187386E-2</v>
      </c>
      <c r="H22" s="11">
        <f t="shared" si="2"/>
        <v>9.9452676486187386E-2</v>
      </c>
      <c r="I22" s="11">
        <f t="shared" si="2"/>
        <v>4.7064607026499061E-2</v>
      </c>
      <c r="J22" s="11">
        <f t="shared" si="2"/>
        <v>8.9468455579586381E-2</v>
      </c>
      <c r="K22" s="11"/>
      <c r="N22" s="5">
        <v>1.544</v>
      </c>
      <c r="O22" s="2">
        <v>6</v>
      </c>
      <c r="P22" s="11">
        <f t="shared" si="4"/>
        <v>1.2302500767287228E-2</v>
      </c>
      <c r="Q22" s="11"/>
      <c r="R22" s="11"/>
    </row>
    <row r="23" spans="1:18">
      <c r="A23" s="5">
        <v>1.5820000000000001</v>
      </c>
      <c r="B23" s="2">
        <v>10</v>
      </c>
      <c r="C23" s="17">
        <v>0.13400000000000001</v>
      </c>
      <c r="D23" s="5">
        <f t="shared" ref="D23:D28" si="5">LOG10(D9)-$A23</f>
        <v>0.14227586960078886</v>
      </c>
      <c r="E23" s="5"/>
      <c r="F23" s="11">
        <f t="shared" ref="F23:K30" si="6">LOG10(F9)-$A23</f>
        <v>0.15039375982296854</v>
      </c>
      <c r="G23" s="11">
        <f t="shared" si="6"/>
        <v>0.11697000433601867</v>
      </c>
      <c r="H23" s="11">
        <f t="shared" si="6"/>
        <v>0.16229298312267626</v>
      </c>
      <c r="I23" s="11">
        <f t="shared" si="6"/>
        <v>0.11697000433601867</v>
      </c>
      <c r="J23" s="11">
        <f t="shared" si="2"/>
        <v>0.14309452108146892</v>
      </c>
      <c r="K23" s="11">
        <f t="shared" si="6"/>
        <v>0.16618802700620039</v>
      </c>
      <c r="N23" s="5">
        <v>1.5820000000000001</v>
      </c>
      <c r="O23" s="2">
        <v>10</v>
      </c>
      <c r="P23" s="11"/>
      <c r="Q23" s="11">
        <f t="shared" si="4"/>
        <v>8.0757831681574022E-2</v>
      </c>
      <c r="R23" s="11"/>
    </row>
    <row r="24" spans="1:18">
      <c r="A24" s="5">
        <v>1.573</v>
      </c>
      <c r="B24" s="2">
        <v>11</v>
      </c>
      <c r="C24" s="5"/>
      <c r="D24" s="5">
        <f t="shared" si="5"/>
        <v>0.13457017609793631</v>
      </c>
      <c r="E24" s="5"/>
      <c r="F24" s="11">
        <f t="shared" si="6"/>
        <v>0.11719608002851367</v>
      </c>
      <c r="G24" s="11">
        <f t="shared" si="6"/>
        <v>0.10824123737558722</v>
      </c>
      <c r="H24" s="11">
        <f t="shared" si="6"/>
        <v>0.12597000433601879</v>
      </c>
      <c r="I24" s="11">
        <f t="shared" si="6"/>
        <v>9.909785793571757E-2</v>
      </c>
      <c r="J24" s="11">
        <f t="shared" si="2"/>
        <v>0.11719608002851367</v>
      </c>
      <c r="K24" s="11"/>
      <c r="L24" s="11"/>
      <c r="N24" s="5">
        <v>1.573</v>
      </c>
      <c r="O24" s="2">
        <v>11</v>
      </c>
      <c r="P24" s="11">
        <f t="shared" si="4"/>
        <v>7.0452676486187471E-2</v>
      </c>
      <c r="Q24" s="11">
        <f t="shared" si="4"/>
        <v>8.0212513775343774E-2</v>
      </c>
      <c r="R24" s="11"/>
    </row>
    <row r="25" spans="1:18">
      <c r="A25" s="5">
        <v>1.478</v>
      </c>
      <c r="B25" s="2">
        <v>12</v>
      </c>
      <c r="C25" s="5">
        <f t="shared" ref="C25:C30" si="7">LOG10(C11)-$A25</f>
        <v>0.11306460702649912</v>
      </c>
      <c r="D25" s="5">
        <f t="shared" si="5"/>
        <v>0.11306460702649912</v>
      </c>
      <c r="E25" s="5"/>
      <c r="F25" s="11">
        <f t="shared" si="6"/>
        <v>6.606804435027569E-2</v>
      </c>
      <c r="G25" s="11">
        <f t="shared" si="6"/>
        <v>9.0201724066995004E-2</v>
      </c>
      <c r="H25" s="11">
        <f t="shared" si="6"/>
        <v>0.1240599913279623</v>
      </c>
      <c r="I25" s="11">
        <f t="shared" si="6"/>
        <v>7.8302500767287286E-2</v>
      </c>
      <c r="J25" s="11">
        <f t="shared" si="2"/>
        <v>0.11306460702649912</v>
      </c>
      <c r="K25" s="11">
        <f t="shared" si="6"/>
        <v>0.11306460702649912</v>
      </c>
      <c r="L25" s="11"/>
      <c r="N25" s="5">
        <v>1.478</v>
      </c>
      <c r="O25" s="2">
        <v>12</v>
      </c>
      <c r="P25" s="11">
        <f t="shared" si="4"/>
        <v>3.6547752660286204E-2</v>
      </c>
      <c r="Q25" s="11">
        <f t="shared" si="4"/>
        <v>4.0513939877887539E-2</v>
      </c>
      <c r="R25" s="11"/>
    </row>
    <row r="26" spans="1:18">
      <c r="A26" s="5">
        <v>1.3740000000000001</v>
      </c>
      <c r="B26" s="2">
        <v>13</v>
      </c>
      <c r="C26" s="5">
        <f t="shared" si="7"/>
        <v>0.10312125471966227</v>
      </c>
      <c r="D26" s="5">
        <f t="shared" si="5"/>
        <v>0.11736169383427253</v>
      </c>
      <c r="E26" s="5">
        <f>LOG10(E12)-$A26</f>
        <v>0.10312125471966227</v>
      </c>
      <c r="F26" s="11">
        <f t="shared" si="6"/>
        <v>8.8397997898955971E-2</v>
      </c>
      <c r="G26" s="11">
        <f t="shared" si="6"/>
        <v>8.3881896733992267E-2</v>
      </c>
      <c r="H26" s="11">
        <f t="shared" si="6"/>
        <v>0.10312125471966227</v>
      </c>
      <c r="I26" s="11">
        <f t="shared" si="6"/>
        <v>6.6909082065217618E-2</v>
      </c>
      <c r="J26" s="11">
        <f t="shared" si="2"/>
        <v>0.10312125471966227</v>
      </c>
      <c r="K26" s="11">
        <f t="shared" si="6"/>
        <v>0.13114997831990594</v>
      </c>
      <c r="L26" s="11"/>
      <c r="N26" s="5">
        <v>1.3740000000000001</v>
      </c>
      <c r="O26" s="2">
        <v>13</v>
      </c>
      <c r="P26" s="11">
        <f t="shared" si="4"/>
        <v>1.5166084364532262E-2</v>
      </c>
      <c r="Q26" s="11">
        <f t="shared" si="4"/>
        <v>2.3940008672037605E-2</v>
      </c>
      <c r="R26" s="11"/>
    </row>
    <row r="27" spans="1:18">
      <c r="A27" s="6">
        <v>1.3660000000000001</v>
      </c>
      <c r="B27" s="2" t="s">
        <v>0</v>
      </c>
      <c r="C27" s="5">
        <f t="shared" si="7"/>
        <v>0.10382201597816287</v>
      </c>
      <c r="D27" s="5">
        <f t="shared" si="5"/>
        <v>9.6397997898955978E-2</v>
      </c>
      <c r="E27" s="5"/>
      <c r="F27" s="11">
        <f t="shared" si="6"/>
        <v>8.1158031342219106E-2</v>
      </c>
      <c r="G27" s="11">
        <f t="shared" si="6"/>
        <v>7.333269383026253E-2</v>
      </c>
      <c r="H27" s="11">
        <f t="shared" si="6"/>
        <v>9.6397997898955978E-2</v>
      </c>
      <c r="I27" s="11">
        <f t="shared" si="6"/>
        <v>6.5363764158987259E-2</v>
      </c>
      <c r="J27" s="11">
        <f t="shared" si="2"/>
        <v>0.10382201597816287</v>
      </c>
      <c r="K27" s="11">
        <f t="shared" si="6"/>
        <v>0.12536169383427254</v>
      </c>
      <c r="L27" s="11"/>
      <c r="N27" s="6">
        <v>1.3660000000000001</v>
      </c>
      <c r="O27" s="2" t="s">
        <v>0</v>
      </c>
      <c r="P27" s="11">
        <f t="shared" si="4"/>
        <v>1.4211241711605815E-2</v>
      </c>
      <c r="Q27" s="11">
        <f t="shared" si="4"/>
        <v>3.1940008672037612E-2</v>
      </c>
      <c r="R27" s="11"/>
    </row>
    <row r="28" spans="1:18">
      <c r="A28" s="5">
        <v>1.419</v>
      </c>
      <c r="B28" s="2">
        <v>14</v>
      </c>
      <c r="C28" s="5">
        <f t="shared" si="7"/>
        <v>9.9513939877887481E-2</v>
      </c>
      <c r="D28" s="5">
        <f t="shared" si="5"/>
        <v>0.12506804435027563</v>
      </c>
      <c r="E28" s="5">
        <f>LOG10(E14)-$A28</f>
        <v>0.10213808370403621</v>
      </c>
      <c r="F28" s="11">
        <f t="shared" si="6"/>
        <v>8.6149978319906007E-2</v>
      </c>
      <c r="G28" s="11">
        <f t="shared" si="6"/>
        <v>7.23616938342726E-2</v>
      </c>
      <c r="H28" s="11">
        <f t="shared" si="6"/>
        <v>9.5547752660286145E-2</v>
      </c>
      <c r="I28" s="11">
        <f t="shared" si="6"/>
        <v>7.23616938342726E-2</v>
      </c>
      <c r="J28" s="11">
        <f t="shared" si="2"/>
        <v>9.9513939877887481E-2</v>
      </c>
      <c r="K28" s="11"/>
      <c r="L28" s="11"/>
      <c r="N28" s="5">
        <v>1.419</v>
      </c>
      <c r="O28" s="2">
        <v>14</v>
      </c>
      <c r="P28" s="11">
        <f t="shared" si="4"/>
        <v>3.5844860008510171E-2</v>
      </c>
      <c r="Q28" s="11">
        <f t="shared" si="4"/>
        <v>2.815803134221917E-2</v>
      </c>
      <c r="R28" s="11"/>
    </row>
    <row r="29" spans="1:18">
      <c r="A29" s="5">
        <v>1.556</v>
      </c>
      <c r="B29" s="2">
        <v>7</v>
      </c>
      <c r="C29" s="5">
        <f t="shared" si="7"/>
        <v>0.12251837904011387</v>
      </c>
      <c r="D29" s="5">
        <f>LOG10(D15)-$A29</f>
        <v>0.13419608002851358</v>
      </c>
      <c r="E29" s="5">
        <f>LOG10(E15)-$A29</f>
        <v>0.1429700043360187</v>
      </c>
      <c r="F29" s="11"/>
      <c r="G29" s="11">
        <f t="shared" si="6"/>
        <v>0.1429700043360187</v>
      </c>
      <c r="H29" s="11">
        <f t="shared" si="6"/>
        <v>0.13419608002851358</v>
      </c>
      <c r="I29" s="11">
        <f t="shared" si="6"/>
        <v>0.10201139665711234</v>
      </c>
      <c r="J29" s="11">
        <f t="shared" si="2"/>
        <v>0.1429700043360187</v>
      </c>
      <c r="K29" s="11"/>
      <c r="L29" s="11"/>
      <c r="N29" s="5">
        <v>1.556</v>
      </c>
      <c r="O29" s="2">
        <v>7</v>
      </c>
      <c r="P29" s="11">
        <f t="shared" si="4"/>
        <v>6.7249290397900507E-2</v>
      </c>
      <c r="Q29" s="11"/>
      <c r="R29" s="11"/>
    </row>
    <row r="30" spans="1:18">
      <c r="A30" s="5">
        <v>0.94299999999999995</v>
      </c>
      <c r="B30" s="2">
        <v>8</v>
      </c>
      <c r="C30" s="5">
        <f t="shared" si="7"/>
        <v>3.472360528884777E-2</v>
      </c>
      <c r="D30" s="5">
        <f>LOG10(D16)-$A30</f>
        <v>1.1242509439324921E-2</v>
      </c>
      <c r="E30" s="5">
        <f>LOG10(E16)-$A30</f>
        <v>1.1242509439324921E-2</v>
      </c>
      <c r="F30" s="11"/>
      <c r="G30" s="11">
        <f t="shared" si="6"/>
        <v>0.13618124604762494</v>
      </c>
      <c r="H30" s="11">
        <f t="shared" si="6"/>
        <v>0.17094335230683677</v>
      </c>
      <c r="I30" s="11">
        <f t="shared" si="6"/>
        <v>1.1242509439324921E-2</v>
      </c>
      <c r="J30" s="11">
        <f t="shared" si="2"/>
        <v>0.11769784035361164</v>
      </c>
      <c r="K30" s="11"/>
      <c r="L30" s="11"/>
      <c r="N30" s="5">
        <v>0.94299999999999995</v>
      </c>
      <c r="O30" s="2">
        <v>8</v>
      </c>
      <c r="P30" s="11">
        <f t="shared" si="4"/>
        <v>5.7000000000000051E-2</v>
      </c>
      <c r="Q30" s="11"/>
      <c r="R30" s="11"/>
    </row>
    <row r="32" spans="1:18">
      <c r="B32" s="1"/>
      <c r="C32" s="1" t="s">
        <v>26</v>
      </c>
      <c r="D32" s="1" t="s">
        <v>27</v>
      </c>
      <c r="E32" s="1" t="s">
        <v>28</v>
      </c>
      <c r="F32" s="1" t="s">
        <v>29</v>
      </c>
      <c r="G32" s="1" t="s">
        <v>30</v>
      </c>
      <c r="H32" s="1" t="s">
        <v>31</v>
      </c>
      <c r="I32" s="1"/>
      <c r="J32" s="1" t="s">
        <v>32</v>
      </c>
      <c r="K32" s="1" t="s">
        <v>33</v>
      </c>
      <c r="L32" s="1" t="s">
        <v>34</v>
      </c>
    </row>
    <row r="33" spans="2:12">
      <c r="B33" s="1">
        <v>1</v>
      </c>
      <c r="C33">
        <f t="shared" ref="C33:C45" si="8">COUNT(C4:K4)</f>
        <v>7</v>
      </c>
      <c r="D33" s="18">
        <f t="shared" ref="D33:D45" si="9">AVERAGE(C4:K4)</f>
        <v>234.28571428571428</v>
      </c>
      <c r="E33">
        <f t="shared" ref="E33:E45" si="10">MIN(C4:K4)</f>
        <v>227</v>
      </c>
      <c r="F33">
        <f t="shared" ref="F33:F45" si="11">MAX(C4:K4)</f>
        <v>243</v>
      </c>
      <c r="G33" s="19">
        <f t="shared" ref="G33:G45" si="12">STDEV(C4:K4)</f>
        <v>5.936168397046754</v>
      </c>
      <c r="H33" s="19">
        <f>G33*100/D33</f>
        <v>2.5337304133736147</v>
      </c>
      <c r="I33" s="2">
        <v>1</v>
      </c>
      <c r="J33" s="5">
        <f t="shared" ref="J33:L45" si="13">LOG10(D33)-$A18</f>
        <v>7.6745808033440888E-2</v>
      </c>
      <c r="K33" s="5">
        <f t="shared" si="13"/>
        <v>6.302585719312237E-2</v>
      </c>
      <c r="L33" s="5">
        <f t="shared" si="13"/>
        <v>9.2606273598311972E-2</v>
      </c>
    </row>
    <row r="34" spans="2:12">
      <c r="B34" s="1">
        <v>3</v>
      </c>
      <c r="C34">
        <f t="shared" si="8"/>
        <v>8</v>
      </c>
      <c r="D34" s="18">
        <f t="shared" si="9"/>
        <v>38.875</v>
      </c>
      <c r="E34">
        <f t="shared" si="10"/>
        <v>37</v>
      </c>
      <c r="F34">
        <f t="shared" si="11"/>
        <v>41</v>
      </c>
      <c r="G34" s="19">
        <f t="shared" si="12"/>
        <v>1.2464234547582249</v>
      </c>
      <c r="H34" s="19">
        <f t="shared" ref="H34:H45" si="14">G34*100/D34</f>
        <v>3.2062339672237297</v>
      </c>
      <c r="I34" s="2">
        <v>3</v>
      </c>
      <c r="J34" s="5">
        <f t="shared" si="13"/>
        <v>0.19067040203489394</v>
      </c>
      <c r="K34" s="5">
        <f t="shared" si="13"/>
        <v>0.16920172406699496</v>
      </c>
      <c r="L34" s="5">
        <f t="shared" si="13"/>
        <v>0.21378385671973543</v>
      </c>
    </row>
    <row r="35" spans="2:12">
      <c r="B35" s="1">
        <v>4</v>
      </c>
      <c r="C35">
        <f t="shared" si="8"/>
        <v>8</v>
      </c>
      <c r="D35" s="18">
        <f t="shared" si="9"/>
        <v>32.587499999999999</v>
      </c>
      <c r="E35">
        <f t="shared" si="10"/>
        <v>31.2</v>
      </c>
      <c r="F35">
        <f t="shared" si="11"/>
        <v>35</v>
      </c>
      <c r="G35" s="19">
        <f t="shared" si="12"/>
        <v>1.1419751060584122</v>
      </c>
      <c r="H35" s="19">
        <f t="shared" si="14"/>
        <v>3.5043348095386642</v>
      </c>
      <c r="I35" s="2">
        <v>4</v>
      </c>
      <c r="J35" s="5">
        <f t="shared" si="13"/>
        <v>0.11005104417638534</v>
      </c>
      <c r="K35" s="5">
        <f t="shared" si="13"/>
        <v>9.1154594018442836E-2</v>
      </c>
      <c r="L35" s="5">
        <f t="shared" si="13"/>
        <v>0.14106804435027565</v>
      </c>
    </row>
    <row r="36" spans="2:12">
      <c r="B36" s="1">
        <v>5</v>
      </c>
      <c r="C36">
        <f t="shared" si="8"/>
        <v>7</v>
      </c>
      <c r="D36" s="18">
        <f t="shared" si="9"/>
        <v>52.785714285714285</v>
      </c>
      <c r="E36">
        <f t="shared" si="10"/>
        <v>48.5</v>
      </c>
      <c r="F36">
        <f t="shared" si="11"/>
        <v>54.5</v>
      </c>
      <c r="G36" s="19">
        <f t="shared" si="12"/>
        <v>2.0586634591635931</v>
      </c>
      <c r="H36" s="19">
        <f t="shared" si="14"/>
        <v>3.9000390295386067</v>
      </c>
      <c r="I36" s="2">
        <v>5</v>
      </c>
      <c r="J36" s="5">
        <f t="shared" si="13"/>
        <v>0.1145164027165877</v>
      </c>
      <c r="K36" s="5">
        <f t="shared" si="13"/>
        <v>7.7741738602263633E-2</v>
      </c>
      <c r="L36" s="5">
        <f t="shared" si="13"/>
        <v>0.12839650227664245</v>
      </c>
    </row>
    <row r="37" spans="2:12">
      <c r="B37" s="1" t="s">
        <v>35</v>
      </c>
      <c r="C37">
        <f t="shared" si="8"/>
        <v>7</v>
      </c>
      <c r="D37" s="18">
        <f t="shared" si="9"/>
        <v>42.642857142857146</v>
      </c>
      <c r="E37">
        <f t="shared" si="10"/>
        <v>39</v>
      </c>
      <c r="F37">
        <f t="shared" si="11"/>
        <v>45</v>
      </c>
      <c r="G37" s="19">
        <f t="shared" si="12"/>
        <v>2.249338527106103</v>
      </c>
      <c r="H37" s="19">
        <f t="shared" si="14"/>
        <v>5.2748307168317314</v>
      </c>
      <c r="I37" s="2" t="s">
        <v>35</v>
      </c>
      <c r="J37" s="5">
        <f t="shared" si="13"/>
        <v>8.5846295451130983E-2</v>
      </c>
      <c r="K37" s="5">
        <f t="shared" si="13"/>
        <v>4.7064607026499061E-2</v>
      </c>
      <c r="L37" s="5">
        <f t="shared" si="13"/>
        <v>0.10921251377534369</v>
      </c>
    </row>
    <row r="38" spans="2:12">
      <c r="B38" s="1">
        <v>10</v>
      </c>
      <c r="C38">
        <f t="shared" si="8"/>
        <v>8</v>
      </c>
      <c r="D38" s="18">
        <f t="shared" si="9"/>
        <v>52.95</v>
      </c>
      <c r="E38">
        <f t="shared" si="10"/>
        <v>50</v>
      </c>
      <c r="F38">
        <f t="shared" si="11"/>
        <v>56</v>
      </c>
      <c r="G38" s="19">
        <f t="shared" si="12"/>
        <v>2.2437213985442628</v>
      </c>
      <c r="H38" s="19">
        <f t="shared" si="14"/>
        <v>4.2374341804424223</v>
      </c>
      <c r="I38" s="2">
        <v>10</v>
      </c>
      <c r="J38" s="5">
        <f t="shared" si="13"/>
        <v>0.14186596444350386</v>
      </c>
      <c r="K38" s="5">
        <f t="shared" si="13"/>
        <v>0.11697000433601867</v>
      </c>
      <c r="L38" s="5">
        <f t="shared" si="13"/>
        <v>0.16618802700620039</v>
      </c>
    </row>
    <row r="39" spans="2:12">
      <c r="B39" s="1">
        <v>11</v>
      </c>
      <c r="C39">
        <f t="shared" si="8"/>
        <v>6</v>
      </c>
      <c r="D39" s="18">
        <f t="shared" si="9"/>
        <v>49</v>
      </c>
      <c r="E39">
        <f t="shared" si="10"/>
        <v>47</v>
      </c>
      <c r="F39">
        <f t="shared" si="11"/>
        <v>51</v>
      </c>
      <c r="G39" s="19">
        <f t="shared" si="12"/>
        <v>1.4142135623730951</v>
      </c>
      <c r="H39" s="19">
        <f t="shared" si="14"/>
        <v>2.8861501272920309</v>
      </c>
      <c r="I39" s="2">
        <v>11</v>
      </c>
      <c r="J39" s="5">
        <f t="shared" si="13"/>
        <v>0.11719608002851367</v>
      </c>
      <c r="K39" s="5">
        <f t="shared" si="13"/>
        <v>9.909785793571757E-2</v>
      </c>
      <c r="L39" s="5">
        <f t="shared" si="13"/>
        <v>0.13457017609793631</v>
      </c>
    </row>
    <row r="40" spans="2:12">
      <c r="B40" s="1">
        <v>12</v>
      </c>
      <c r="C40">
        <f t="shared" si="8"/>
        <v>8</v>
      </c>
      <c r="D40" s="18">
        <f t="shared" si="9"/>
        <v>38</v>
      </c>
      <c r="E40">
        <f t="shared" si="10"/>
        <v>35</v>
      </c>
      <c r="F40">
        <f t="shared" si="11"/>
        <v>40</v>
      </c>
      <c r="G40" s="19">
        <f t="shared" si="12"/>
        <v>1.7728105208558367</v>
      </c>
      <c r="H40" s="19">
        <f t="shared" si="14"/>
        <v>4.6652908443574646</v>
      </c>
      <c r="I40" s="2">
        <v>12</v>
      </c>
      <c r="J40" s="5">
        <f t="shared" si="13"/>
        <v>0.10178359661681013</v>
      </c>
      <c r="K40" s="5">
        <f t="shared" si="13"/>
        <v>6.606804435027569E-2</v>
      </c>
      <c r="L40" s="5">
        <f t="shared" si="13"/>
        <v>0.1240599913279623</v>
      </c>
    </row>
    <row r="41" spans="2:12">
      <c r="B41" s="1">
        <v>13</v>
      </c>
      <c r="C41">
        <f t="shared" si="8"/>
        <v>9</v>
      </c>
      <c r="D41" s="18">
        <f t="shared" si="9"/>
        <v>29.811111111111106</v>
      </c>
      <c r="E41">
        <f t="shared" si="10"/>
        <v>27.6</v>
      </c>
      <c r="F41">
        <f t="shared" si="11"/>
        <v>32</v>
      </c>
      <c r="G41" s="19">
        <f t="shared" si="12"/>
        <v>1.2810585900385327</v>
      </c>
      <c r="H41" s="19">
        <f t="shared" si="14"/>
        <v>4.2972520724363763</v>
      </c>
      <c r="I41" s="2">
        <v>13</v>
      </c>
      <c r="J41" s="5">
        <f t="shared" si="13"/>
        <v>0.10037816323261395</v>
      </c>
      <c r="K41" s="5">
        <f t="shared" si="13"/>
        <v>6.6909082065217618E-2</v>
      </c>
      <c r="L41" s="5">
        <f t="shared" si="13"/>
        <v>0.13114997831990594</v>
      </c>
    </row>
    <row r="42" spans="2:12">
      <c r="B42" s="2" t="s">
        <v>0</v>
      </c>
      <c r="C42">
        <f t="shared" si="8"/>
        <v>8</v>
      </c>
      <c r="D42" s="18">
        <f t="shared" si="9"/>
        <v>28.8125</v>
      </c>
      <c r="E42">
        <f t="shared" si="10"/>
        <v>27</v>
      </c>
      <c r="F42">
        <f t="shared" si="11"/>
        <v>31</v>
      </c>
      <c r="G42" s="19">
        <f t="shared" si="12"/>
        <v>1.2799972098183876</v>
      </c>
      <c r="H42" s="19">
        <f t="shared" si="14"/>
        <v>4.4425065850529721</v>
      </c>
      <c r="I42" s="2" t="s">
        <v>0</v>
      </c>
      <c r="J42" s="5">
        <f t="shared" si="13"/>
        <v>9.3580942733723305E-2</v>
      </c>
      <c r="K42" s="5">
        <f t="shared" si="13"/>
        <v>6.5363764158987259E-2</v>
      </c>
      <c r="L42" s="5">
        <f t="shared" si="13"/>
        <v>0.12536169383427254</v>
      </c>
    </row>
    <row r="43" spans="2:12">
      <c r="B43" s="1">
        <v>14</v>
      </c>
      <c r="C43">
        <f t="shared" si="8"/>
        <v>8</v>
      </c>
      <c r="D43" s="18">
        <f t="shared" si="9"/>
        <v>32.612499999999997</v>
      </c>
      <c r="E43">
        <f t="shared" si="10"/>
        <v>31</v>
      </c>
      <c r="F43">
        <f t="shared" si="11"/>
        <v>35</v>
      </c>
      <c r="G43" s="19">
        <f t="shared" si="12"/>
        <v>1.3054145482785451</v>
      </c>
      <c r="H43" s="19">
        <f t="shared" si="14"/>
        <v>4.0028042875539906</v>
      </c>
      <c r="I43" s="2">
        <v>14</v>
      </c>
      <c r="J43" s="5">
        <f t="shared" si="13"/>
        <v>9.4384092108277029E-2</v>
      </c>
      <c r="K43" s="5">
        <f t="shared" si="13"/>
        <v>7.23616938342726E-2</v>
      </c>
      <c r="L43" s="5">
        <f t="shared" si="13"/>
        <v>0.12506804435027563</v>
      </c>
    </row>
    <row r="44" spans="2:12">
      <c r="B44" s="1">
        <v>7</v>
      </c>
      <c r="C44">
        <f t="shared" si="8"/>
        <v>7</v>
      </c>
      <c r="D44" s="18">
        <f t="shared" si="9"/>
        <v>48.74285714285714</v>
      </c>
      <c r="E44">
        <f t="shared" si="10"/>
        <v>45.5</v>
      </c>
      <c r="F44">
        <f t="shared" si="11"/>
        <v>50</v>
      </c>
      <c r="G44" s="19">
        <f t="shared" si="12"/>
        <v>1.6571633824673573</v>
      </c>
      <c r="H44" s="19">
        <f t="shared" si="14"/>
        <v>3.3998076428111079</v>
      </c>
      <c r="I44" s="2">
        <v>7</v>
      </c>
      <c r="J44" s="5">
        <f t="shared" si="13"/>
        <v>0.13191098248122857</v>
      </c>
      <c r="K44" s="5">
        <f t="shared" si="13"/>
        <v>0.10201139665711234</v>
      </c>
      <c r="L44" s="5">
        <f t="shared" si="13"/>
        <v>0.1429700043360187</v>
      </c>
    </row>
    <row r="45" spans="2:12">
      <c r="B45" s="1">
        <v>8</v>
      </c>
      <c r="C45">
        <f t="shared" si="8"/>
        <v>7</v>
      </c>
      <c r="D45" s="18">
        <f t="shared" si="9"/>
        <v>10.428571428571429</v>
      </c>
      <c r="E45">
        <f t="shared" si="10"/>
        <v>9</v>
      </c>
      <c r="F45">
        <f t="shared" si="11"/>
        <v>13</v>
      </c>
      <c r="G45" s="19">
        <f t="shared" si="12"/>
        <v>1.6938263249364178</v>
      </c>
      <c r="H45" s="19">
        <f t="shared" si="14"/>
        <v>16.242170239116334</v>
      </c>
      <c r="I45" s="2">
        <v>8</v>
      </c>
      <c r="J45" s="5">
        <f t="shared" si="13"/>
        <v>7.5224820106199242E-2</v>
      </c>
      <c r="K45" s="5">
        <f t="shared" si="13"/>
        <v>1.1242509439324921E-2</v>
      </c>
      <c r="L45" s="5">
        <f t="shared" si="13"/>
        <v>0.17094335230683677</v>
      </c>
    </row>
  </sheetData>
  <sheetCalcPr fullCalcOnLoad="1"/>
  <phoneticPr fontId="7" type="noConversion"/>
  <pageMargins left="0.75" right="0.75" top="1" bottom="1" header="0.4921259845" footer="0.492125984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45"/>
  <sheetViews>
    <sheetView workbookViewId="0">
      <selection activeCell="G1" sqref="G1:I30"/>
    </sheetView>
  </sheetViews>
  <sheetFormatPr baseColWidth="10" defaultRowHeight="13"/>
  <cols>
    <col min="1" max="1" width="10.5" customWidth="1"/>
    <col min="2" max="2" width="5.33203125" style="2" customWidth="1"/>
    <col min="3" max="4" width="6.6640625" customWidth="1"/>
    <col min="5" max="5" width="8.5" customWidth="1"/>
    <col min="6" max="6" width="10.6640625" customWidth="1"/>
    <col min="7" max="7" width="6.6640625" customWidth="1"/>
    <col min="8" max="14" width="8.83203125" customWidth="1"/>
  </cols>
  <sheetData>
    <row r="1" spans="1:6">
      <c r="E1" t="s">
        <v>48</v>
      </c>
    </row>
    <row r="2" spans="1:6">
      <c r="D2" t="s">
        <v>2</v>
      </c>
      <c r="E2" t="s">
        <v>2</v>
      </c>
      <c r="F2" s="15" t="s">
        <v>45</v>
      </c>
    </row>
    <row r="3" spans="1:6">
      <c r="A3" s="1"/>
      <c r="B3" s="1"/>
      <c r="D3" s="7" t="s">
        <v>3</v>
      </c>
      <c r="E3" s="7" t="s">
        <v>4</v>
      </c>
      <c r="F3" s="7" t="s">
        <v>2</v>
      </c>
    </row>
    <row r="4" spans="1:6">
      <c r="A4" s="2"/>
      <c r="B4" s="2">
        <v>1</v>
      </c>
      <c r="D4">
        <v>233</v>
      </c>
      <c r="E4">
        <v>234</v>
      </c>
      <c r="F4" s="18">
        <f t="shared" ref="F4:F16" si="0">AVERAGE(D4:E4)</f>
        <v>233.5</v>
      </c>
    </row>
    <row r="5" spans="1:6">
      <c r="B5" s="2">
        <v>3</v>
      </c>
      <c r="D5">
        <v>32</v>
      </c>
      <c r="E5">
        <v>30.7</v>
      </c>
      <c r="F5" s="18">
        <f t="shared" si="0"/>
        <v>31.35</v>
      </c>
    </row>
    <row r="6" spans="1:6">
      <c r="B6" s="2">
        <v>4</v>
      </c>
      <c r="D6">
        <v>32</v>
      </c>
      <c r="E6">
        <v>31</v>
      </c>
      <c r="F6" s="18">
        <f t="shared" si="0"/>
        <v>31.5</v>
      </c>
    </row>
    <row r="7" spans="1:6">
      <c r="B7" s="2">
        <v>5</v>
      </c>
      <c r="C7" s="10"/>
      <c r="D7">
        <v>51.5</v>
      </c>
      <c r="E7">
        <v>48</v>
      </c>
      <c r="F7" s="18">
        <f t="shared" si="0"/>
        <v>49.75</v>
      </c>
    </row>
    <row r="8" spans="1:6">
      <c r="A8" s="3"/>
      <c r="B8" s="2">
        <v>6</v>
      </c>
      <c r="D8">
        <v>45</v>
      </c>
      <c r="E8">
        <v>42</v>
      </c>
      <c r="F8" s="18">
        <f t="shared" si="0"/>
        <v>43.5</v>
      </c>
    </row>
    <row r="9" spans="1:6">
      <c r="B9" s="2">
        <v>10</v>
      </c>
      <c r="C9" s="10"/>
      <c r="D9">
        <v>48.4</v>
      </c>
      <c r="E9">
        <v>48</v>
      </c>
      <c r="F9" s="18">
        <f t="shared" si="0"/>
        <v>48.2</v>
      </c>
    </row>
    <row r="10" spans="1:6">
      <c r="B10" s="2">
        <v>11</v>
      </c>
      <c r="D10">
        <v>47</v>
      </c>
      <c r="E10">
        <v>45.2</v>
      </c>
      <c r="F10" s="18">
        <f t="shared" si="0"/>
        <v>46.1</v>
      </c>
    </row>
    <row r="11" spans="1:6">
      <c r="B11" s="2">
        <v>12</v>
      </c>
      <c r="D11">
        <v>38.200000000000003</v>
      </c>
      <c r="E11">
        <v>36</v>
      </c>
      <c r="F11" s="18">
        <f t="shared" si="0"/>
        <v>37.1</v>
      </c>
    </row>
    <row r="12" spans="1:6">
      <c r="B12" s="2">
        <v>13</v>
      </c>
      <c r="D12">
        <v>30</v>
      </c>
      <c r="E12">
        <v>27.8</v>
      </c>
      <c r="F12" s="18">
        <f t="shared" si="0"/>
        <v>28.9</v>
      </c>
    </row>
    <row r="13" spans="1:6">
      <c r="B13" s="2" t="s">
        <v>0</v>
      </c>
      <c r="D13">
        <v>29</v>
      </c>
      <c r="E13">
        <v>26.7</v>
      </c>
      <c r="F13" s="18">
        <f t="shared" si="0"/>
        <v>27.85</v>
      </c>
    </row>
    <row r="14" spans="1:6">
      <c r="B14" s="2">
        <v>14</v>
      </c>
      <c r="D14">
        <v>33</v>
      </c>
      <c r="E14">
        <v>30.7</v>
      </c>
      <c r="F14" s="18">
        <f t="shared" si="0"/>
        <v>31.85</v>
      </c>
    </row>
    <row r="15" spans="1:6">
      <c r="B15" s="2">
        <v>7</v>
      </c>
      <c r="D15">
        <v>49</v>
      </c>
      <c r="E15">
        <v>47</v>
      </c>
      <c r="F15" s="18">
        <f t="shared" si="0"/>
        <v>48</v>
      </c>
    </row>
    <row r="16" spans="1:6">
      <c r="B16" s="2">
        <v>8</v>
      </c>
      <c r="D16">
        <v>9.5</v>
      </c>
      <c r="E16">
        <v>10</v>
      </c>
      <c r="F16" s="18">
        <f t="shared" si="0"/>
        <v>9.75</v>
      </c>
    </row>
    <row r="17" spans="1:12">
      <c r="A17" t="s">
        <v>1</v>
      </c>
      <c r="C17" s="8"/>
      <c r="D17" s="8" t="str">
        <f t="shared" ref="D17:H17" si="1">D3</f>
        <v>V 1020</v>
      </c>
      <c r="E17" s="2" t="str">
        <f t="shared" si="1"/>
        <v>M 1847h</v>
      </c>
      <c r="F17" s="21" t="str">
        <f t="shared" si="1"/>
        <v>Tarija</v>
      </c>
    </row>
    <row r="18" spans="1:12">
      <c r="A18" s="4">
        <v>2.2930000000000001</v>
      </c>
      <c r="B18" s="2">
        <v>1</v>
      </c>
      <c r="C18" s="2">
        <v>1</v>
      </c>
      <c r="D18" s="11">
        <f t="shared" ref="D18:I30" si="2">LOG10(D4)-$A18</f>
        <v>7.4355921026018734E-2</v>
      </c>
      <c r="E18" s="5">
        <f t="shared" si="2"/>
        <v>7.6215857410142807E-2</v>
      </c>
      <c r="F18" s="5">
        <f t="shared" si="2"/>
        <v>7.5286884902130868E-2</v>
      </c>
    </row>
    <row r="19" spans="1:12">
      <c r="A19" s="5">
        <v>1.399</v>
      </c>
      <c r="B19" s="2">
        <v>3</v>
      </c>
      <c r="C19" s="2">
        <v>3</v>
      </c>
      <c r="D19" s="11">
        <f t="shared" si="2"/>
        <v>0.10614997831990602</v>
      </c>
      <c r="E19" s="5">
        <f t="shared" si="2"/>
        <v>8.8138375477186504E-2</v>
      </c>
      <c r="F19" s="5">
        <f t="shared" si="2"/>
        <v>9.7237545166735329E-2</v>
      </c>
    </row>
    <row r="20" spans="1:12">
      <c r="A20" s="5">
        <v>1.403</v>
      </c>
      <c r="B20" s="2">
        <v>4</v>
      </c>
      <c r="C20" s="2">
        <v>4</v>
      </c>
      <c r="D20" s="11">
        <f t="shared" si="2"/>
        <v>0.10214997831990602</v>
      </c>
      <c r="E20" s="5">
        <f t="shared" si="2"/>
        <v>8.8361693834272614E-2</v>
      </c>
      <c r="F20" s="5">
        <f t="shared" si="2"/>
        <v>9.5310553789600405E-2</v>
      </c>
    </row>
    <row r="21" spans="1:12">
      <c r="A21" s="5">
        <v>1.6080000000000001</v>
      </c>
      <c r="B21" s="2">
        <v>5</v>
      </c>
      <c r="C21" s="2">
        <v>5</v>
      </c>
      <c r="D21" s="11">
        <f t="shared" si="2"/>
        <v>0.10380722904119088</v>
      </c>
      <c r="E21" s="5">
        <f t="shared" si="2"/>
        <v>7.3241237375587076E-2</v>
      </c>
      <c r="F21" s="5">
        <f t="shared" si="2"/>
        <v>8.8793085081744216E-2</v>
      </c>
    </row>
    <row r="22" spans="1:12">
      <c r="A22" s="5">
        <v>1.544</v>
      </c>
      <c r="B22" s="2">
        <v>6</v>
      </c>
      <c r="C22" s="2">
        <v>6</v>
      </c>
      <c r="D22" s="11">
        <f t="shared" si="2"/>
        <v>0.10921251377534369</v>
      </c>
      <c r="E22" s="5">
        <f t="shared" si="2"/>
        <v>7.9249290397900518E-2</v>
      </c>
      <c r="F22" s="5">
        <f t="shared" si="2"/>
        <v>9.4489256954637391E-2</v>
      </c>
    </row>
    <row r="23" spans="1:12">
      <c r="A23" s="5">
        <v>1.5820000000000001</v>
      </c>
      <c r="B23" s="2">
        <v>10</v>
      </c>
      <c r="C23" s="2">
        <v>10</v>
      </c>
      <c r="D23" s="11">
        <f t="shared" si="2"/>
        <v>0.10284536164441249</v>
      </c>
      <c r="E23" s="5">
        <f t="shared" si="2"/>
        <v>9.9241237375587099E-2</v>
      </c>
      <c r="F23" s="5">
        <f t="shared" si="2"/>
        <v>0.10104703823884953</v>
      </c>
    </row>
    <row r="24" spans="1:12">
      <c r="A24" s="5">
        <v>1.573</v>
      </c>
      <c r="B24" s="2">
        <v>11</v>
      </c>
      <c r="C24" s="2">
        <v>11</v>
      </c>
      <c r="D24" s="11">
        <f t="shared" si="2"/>
        <v>9.909785793571757E-2</v>
      </c>
      <c r="E24" s="5">
        <f t="shared" si="2"/>
        <v>8.2138434811382277E-2</v>
      </c>
      <c r="F24" s="5">
        <f t="shared" si="2"/>
        <v>9.0700925389648246E-2</v>
      </c>
    </row>
    <row r="25" spans="1:12">
      <c r="A25" s="5">
        <v>1.478</v>
      </c>
      <c r="B25" s="2">
        <v>12</v>
      </c>
      <c r="C25" s="2">
        <v>12</v>
      </c>
      <c r="D25" s="11">
        <f t="shared" si="2"/>
        <v>0.1040633629117087</v>
      </c>
      <c r="E25" s="5">
        <f t="shared" si="2"/>
        <v>7.8302500767287286E-2</v>
      </c>
      <c r="F25" s="5">
        <f t="shared" si="2"/>
        <v>9.1373909615045878E-2</v>
      </c>
    </row>
    <row r="26" spans="1:12">
      <c r="A26" s="5">
        <v>1.3740000000000001</v>
      </c>
      <c r="B26" s="2">
        <v>13</v>
      </c>
      <c r="C26" s="2">
        <v>13</v>
      </c>
      <c r="D26" s="11">
        <f t="shared" si="2"/>
        <v>0.10312125471966227</v>
      </c>
      <c r="E26" s="5">
        <f t="shared" si="2"/>
        <v>7.0044795918076108E-2</v>
      </c>
      <c r="F26" s="5">
        <f t="shared" si="2"/>
        <v>8.6897842756547661E-2</v>
      </c>
    </row>
    <row r="27" spans="1:12">
      <c r="A27" s="6">
        <v>1.3660000000000001</v>
      </c>
      <c r="B27" s="2" t="s">
        <v>0</v>
      </c>
      <c r="C27" s="2" t="s">
        <v>0</v>
      </c>
      <c r="D27" s="11">
        <f t="shared" si="2"/>
        <v>9.6397997898955978E-2</v>
      </c>
      <c r="E27" s="5">
        <f t="shared" si="2"/>
        <v>6.0511261364575075E-2</v>
      </c>
      <c r="F27" s="5">
        <f t="shared" si="2"/>
        <v>7.8825199509747534E-2</v>
      </c>
    </row>
    <row r="28" spans="1:12">
      <c r="A28" s="5">
        <v>1.419</v>
      </c>
      <c r="B28" s="2">
        <v>14</v>
      </c>
      <c r="C28" s="2">
        <v>14</v>
      </c>
      <c r="D28" s="11">
        <f t="shared" si="2"/>
        <v>9.9513939877887481E-2</v>
      </c>
      <c r="E28" s="5">
        <f t="shared" si="2"/>
        <v>6.8138375477186486E-2</v>
      </c>
      <c r="F28" s="5">
        <f t="shared" si="2"/>
        <v>8.4109436671369275E-2</v>
      </c>
    </row>
    <row r="29" spans="1:12">
      <c r="A29" s="5">
        <v>1.556</v>
      </c>
      <c r="B29" s="2">
        <v>7</v>
      </c>
      <c r="C29" s="2">
        <v>7</v>
      </c>
      <c r="D29" s="11">
        <f t="shared" si="2"/>
        <v>0.13419608002851358</v>
      </c>
      <c r="E29" s="5">
        <f t="shared" si="2"/>
        <v>0.11609785793571747</v>
      </c>
      <c r="F29" s="5">
        <f t="shared" si="2"/>
        <v>0.12524123737558712</v>
      </c>
    </row>
    <row r="30" spans="1:12">
      <c r="A30" s="5">
        <v>0.94299999999999995</v>
      </c>
      <c r="B30" s="2">
        <v>8</v>
      </c>
      <c r="C30" s="2">
        <v>8</v>
      </c>
      <c r="D30" s="11">
        <f t="shared" si="2"/>
        <v>3.472360528884777E-2</v>
      </c>
      <c r="E30" s="5">
        <f t="shared" si="2"/>
        <v>5.7000000000000051E-2</v>
      </c>
      <c r="F30" s="5">
        <f t="shared" si="2"/>
        <v>4.6004615698536866E-2</v>
      </c>
    </row>
    <row r="32" spans="1:12">
      <c r="B32" s="1"/>
      <c r="C32" s="1" t="s">
        <v>26</v>
      </c>
      <c r="D32" s="1" t="s">
        <v>27</v>
      </c>
      <c r="E32" s="1" t="s">
        <v>28</v>
      </c>
      <c r="F32" s="1" t="s">
        <v>29</v>
      </c>
      <c r="G32" s="1" t="s">
        <v>30</v>
      </c>
      <c r="H32" s="1" t="s">
        <v>31</v>
      </c>
      <c r="I32" s="1"/>
      <c r="J32" s="1" t="s">
        <v>32</v>
      </c>
      <c r="K32" s="1" t="s">
        <v>33</v>
      </c>
      <c r="L32" s="1" t="s">
        <v>34</v>
      </c>
    </row>
    <row r="33" spans="2:12">
      <c r="B33" s="1">
        <v>1</v>
      </c>
      <c r="C33">
        <f>COUNT(D4:E4)</f>
        <v>2</v>
      </c>
      <c r="D33" s="18">
        <f>AVERAGE(D4:E4)</f>
        <v>233.5</v>
      </c>
      <c r="E33">
        <f>MIN(D4:E4)</f>
        <v>233</v>
      </c>
      <c r="F33">
        <f>MAX(D4:E4)</f>
        <v>234</v>
      </c>
      <c r="G33" s="19">
        <f>STDEV(D4:E4)</f>
        <v>0.70710678118654757</v>
      </c>
      <c r="H33" s="19">
        <f>G33*100/D33</f>
        <v>0.30282945661094113</v>
      </c>
      <c r="I33" s="2">
        <v>1</v>
      </c>
      <c r="J33" s="5">
        <f t="shared" ref="J33:L45" si="3">LOG10(D33)-$A18</f>
        <v>7.5286884902130868E-2</v>
      </c>
      <c r="K33" s="5">
        <f t="shared" si="3"/>
        <v>7.4355921026018734E-2</v>
      </c>
      <c r="L33" s="5">
        <f t="shared" si="3"/>
        <v>7.6215857410142807E-2</v>
      </c>
    </row>
    <row r="34" spans="2:12">
      <c r="B34" s="1">
        <v>3</v>
      </c>
      <c r="C34">
        <f t="shared" ref="C34:C45" si="4">COUNT(D5:E5)</f>
        <v>2</v>
      </c>
      <c r="D34" s="18">
        <f t="shared" ref="D34:D45" si="5">AVERAGE(D5:E5)</f>
        <v>31.35</v>
      </c>
      <c r="E34">
        <f t="shared" ref="E34:E45" si="6">MIN(D5:E5)</f>
        <v>30.7</v>
      </c>
      <c r="F34">
        <f t="shared" ref="F34:F45" si="7">MAX(D5:E5)</f>
        <v>32</v>
      </c>
      <c r="G34" s="19">
        <f t="shared" ref="G34:G45" si="8">STDEV(D5:E5)</f>
        <v>0.91923881554240294</v>
      </c>
      <c r="H34" s="19">
        <f t="shared" ref="H34:H45" si="9">G34*100/D34</f>
        <v>2.9321812298003285</v>
      </c>
      <c r="I34" s="2">
        <v>3</v>
      </c>
      <c r="J34" s="5">
        <f t="shared" si="3"/>
        <v>9.7237545166735329E-2</v>
      </c>
      <c r="K34" s="5">
        <f t="shared" si="3"/>
        <v>8.8138375477186504E-2</v>
      </c>
      <c r="L34" s="5">
        <f t="shared" si="3"/>
        <v>0.10614997831990602</v>
      </c>
    </row>
    <row r="35" spans="2:12">
      <c r="B35" s="1">
        <v>4</v>
      </c>
      <c r="C35">
        <f t="shared" si="4"/>
        <v>2</v>
      </c>
      <c r="D35" s="18">
        <f t="shared" si="5"/>
        <v>31.5</v>
      </c>
      <c r="E35">
        <f t="shared" si="6"/>
        <v>31</v>
      </c>
      <c r="F35">
        <f t="shared" si="7"/>
        <v>32</v>
      </c>
      <c r="G35" s="19">
        <f t="shared" si="8"/>
        <v>0.70710678118654757</v>
      </c>
      <c r="H35" s="19">
        <f t="shared" si="9"/>
        <v>2.2447834323382461</v>
      </c>
      <c r="I35" s="2">
        <v>4</v>
      </c>
      <c r="J35" s="5">
        <f t="shared" si="3"/>
        <v>9.5310553789600405E-2</v>
      </c>
      <c r="K35" s="5">
        <f t="shared" si="3"/>
        <v>8.8361693834272614E-2</v>
      </c>
      <c r="L35" s="5">
        <f t="shared" si="3"/>
        <v>0.10214997831990602</v>
      </c>
    </row>
    <row r="36" spans="2:12">
      <c r="B36" s="1">
        <v>5</v>
      </c>
      <c r="C36">
        <f t="shared" si="4"/>
        <v>2</v>
      </c>
      <c r="D36" s="18">
        <f t="shared" si="5"/>
        <v>49.75</v>
      </c>
      <c r="E36">
        <f t="shared" si="6"/>
        <v>48</v>
      </c>
      <c r="F36">
        <f t="shared" si="7"/>
        <v>51.5</v>
      </c>
      <c r="G36" s="19">
        <f t="shared" si="8"/>
        <v>2.4748737341529163</v>
      </c>
      <c r="H36" s="19">
        <f t="shared" si="9"/>
        <v>4.9746205711616414</v>
      </c>
      <c r="I36" s="2">
        <v>5</v>
      </c>
      <c r="J36" s="5">
        <f t="shared" si="3"/>
        <v>8.8793085081744216E-2</v>
      </c>
      <c r="K36" s="5">
        <f t="shared" si="3"/>
        <v>7.3241237375587076E-2</v>
      </c>
      <c r="L36" s="5">
        <f t="shared" si="3"/>
        <v>0.10380722904119088</v>
      </c>
    </row>
    <row r="37" spans="2:12">
      <c r="B37" s="1" t="s">
        <v>35</v>
      </c>
      <c r="C37">
        <f t="shared" si="4"/>
        <v>2</v>
      </c>
      <c r="D37" s="18">
        <f t="shared" si="5"/>
        <v>43.5</v>
      </c>
      <c r="E37">
        <f t="shared" si="6"/>
        <v>42</v>
      </c>
      <c r="F37">
        <f t="shared" si="7"/>
        <v>45</v>
      </c>
      <c r="G37" s="19">
        <f t="shared" si="8"/>
        <v>2.1213203435596424</v>
      </c>
      <c r="H37" s="19">
        <f t="shared" si="9"/>
        <v>4.8765984909417064</v>
      </c>
      <c r="I37" s="2" t="s">
        <v>35</v>
      </c>
      <c r="J37" s="5">
        <f t="shared" si="3"/>
        <v>9.4489256954637391E-2</v>
      </c>
      <c r="K37" s="5">
        <f t="shared" si="3"/>
        <v>7.9249290397900518E-2</v>
      </c>
      <c r="L37" s="5">
        <f t="shared" si="3"/>
        <v>0.10921251377534369</v>
      </c>
    </row>
    <row r="38" spans="2:12">
      <c r="B38" s="1">
        <v>10</v>
      </c>
      <c r="C38">
        <f t="shared" si="4"/>
        <v>2</v>
      </c>
      <c r="D38" s="18">
        <f t="shared" si="5"/>
        <v>48.2</v>
      </c>
      <c r="E38">
        <f t="shared" si="6"/>
        <v>48</v>
      </c>
      <c r="F38">
        <f t="shared" si="7"/>
        <v>48.4</v>
      </c>
      <c r="G38" s="19">
        <f t="shared" si="8"/>
        <v>0.28284271247288262</v>
      </c>
      <c r="H38" s="19">
        <f t="shared" si="9"/>
        <v>0.58681060679021291</v>
      </c>
      <c r="I38" s="2">
        <v>10</v>
      </c>
      <c r="J38" s="5">
        <f t="shared" si="3"/>
        <v>0.10104703823884953</v>
      </c>
      <c r="K38" s="5">
        <f t="shared" si="3"/>
        <v>9.9241237375587099E-2</v>
      </c>
      <c r="L38" s="5">
        <f t="shared" si="3"/>
        <v>0.10284536164441249</v>
      </c>
    </row>
    <row r="39" spans="2:12">
      <c r="B39" s="1">
        <v>11</v>
      </c>
      <c r="C39">
        <f t="shared" si="4"/>
        <v>2</v>
      </c>
      <c r="D39" s="18">
        <f t="shared" si="5"/>
        <v>46.1</v>
      </c>
      <c r="E39">
        <f t="shared" si="6"/>
        <v>45.2</v>
      </c>
      <c r="F39">
        <f t="shared" si="7"/>
        <v>47</v>
      </c>
      <c r="G39" s="19">
        <f t="shared" si="8"/>
        <v>1.2727922061357426</v>
      </c>
      <c r="H39" s="19">
        <f t="shared" si="9"/>
        <v>2.7609375404246044</v>
      </c>
      <c r="I39" s="2">
        <v>11</v>
      </c>
      <c r="J39" s="5">
        <f t="shared" si="3"/>
        <v>9.0700925389648246E-2</v>
      </c>
      <c r="K39" s="5">
        <f t="shared" si="3"/>
        <v>8.2138434811382277E-2</v>
      </c>
      <c r="L39" s="5">
        <f t="shared" si="3"/>
        <v>9.909785793571757E-2</v>
      </c>
    </row>
    <row r="40" spans="2:12">
      <c r="B40" s="1">
        <v>12</v>
      </c>
      <c r="C40">
        <f t="shared" si="4"/>
        <v>2</v>
      </c>
      <c r="D40" s="18">
        <f t="shared" si="5"/>
        <v>37.1</v>
      </c>
      <c r="E40">
        <f t="shared" si="6"/>
        <v>36</v>
      </c>
      <c r="F40">
        <f t="shared" si="7"/>
        <v>38.200000000000003</v>
      </c>
      <c r="G40" s="19">
        <f t="shared" si="8"/>
        <v>1.5556349186104279</v>
      </c>
      <c r="H40" s="19">
        <f t="shared" si="9"/>
        <v>4.1930860339903715</v>
      </c>
      <c r="I40" s="2">
        <v>12</v>
      </c>
      <c r="J40" s="5">
        <f t="shared" si="3"/>
        <v>9.1373909615045878E-2</v>
      </c>
      <c r="K40" s="5">
        <f t="shared" si="3"/>
        <v>7.8302500767287286E-2</v>
      </c>
      <c r="L40" s="5">
        <f t="shared" si="3"/>
        <v>0.1040633629117087</v>
      </c>
    </row>
    <row r="41" spans="2:12">
      <c r="B41" s="1">
        <v>13</v>
      </c>
      <c r="C41">
        <f t="shared" si="4"/>
        <v>2</v>
      </c>
      <c r="D41" s="18">
        <f t="shared" si="5"/>
        <v>28.9</v>
      </c>
      <c r="E41">
        <f t="shared" si="6"/>
        <v>27.8</v>
      </c>
      <c r="F41">
        <f t="shared" si="7"/>
        <v>30</v>
      </c>
      <c r="G41" s="19">
        <f t="shared" si="8"/>
        <v>1.555634918610501</v>
      </c>
      <c r="H41" s="19">
        <f t="shared" si="9"/>
        <v>5.3828197875795887</v>
      </c>
      <c r="I41" s="2">
        <v>13</v>
      </c>
      <c r="J41" s="5">
        <f t="shared" si="3"/>
        <v>8.6897842756547661E-2</v>
      </c>
      <c r="K41" s="5">
        <f t="shared" si="3"/>
        <v>7.0044795918076108E-2</v>
      </c>
      <c r="L41" s="5">
        <f t="shared" si="3"/>
        <v>0.10312125471966227</v>
      </c>
    </row>
    <row r="42" spans="2:12">
      <c r="B42" s="2" t="s">
        <v>0</v>
      </c>
      <c r="C42">
        <f t="shared" si="4"/>
        <v>2</v>
      </c>
      <c r="D42" s="18">
        <f t="shared" si="5"/>
        <v>27.85</v>
      </c>
      <c r="E42">
        <f t="shared" si="6"/>
        <v>26.7</v>
      </c>
      <c r="F42">
        <f t="shared" si="7"/>
        <v>29</v>
      </c>
      <c r="G42" s="19">
        <f t="shared" si="8"/>
        <v>1.6263455967289837</v>
      </c>
      <c r="H42" s="19">
        <f t="shared" si="9"/>
        <v>5.8396610295475178</v>
      </c>
      <c r="I42" s="2" t="s">
        <v>0</v>
      </c>
      <c r="J42" s="5">
        <f t="shared" si="3"/>
        <v>7.8825199509747534E-2</v>
      </c>
      <c r="K42" s="5">
        <f t="shared" si="3"/>
        <v>6.0511261364575075E-2</v>
      </c>
      <c r="L42" s="5">
        <f t="shared" si="3"/>
        <v>9.6397997898955978E-2</v>
      </c>
    </row>
    <row r="43" spans="2:12">
      <c r="B43" s="1">
        <v>14</v>
      </c>
      <c r="C43">
        <f t="shared" si="4"/>
        <v>2</v>
      </c>
      <c r="D43" s="18">
        <f t="shared" si="5"/>
        <v>31.85</v>
      </c>
      <c r="E43">
        <f t="shared" si="6"/>
        <v>30.7</v>
      </c>
      <c r="F43">
        <f t="shared" si="7"/>
        <v>33</v>
      </c>
      <c r="G43" s="19">
        <f t="shared" si="8"/>
        <v>1.6263455967289837</v>
      </c>
      <c r="H43" s="19">
        <f t="shared" si="9"/>
        <v>5.106265609824125</v>
      </c>
      <c r="I43" s="2">
        <v>14</v>
      </c>
      <c r="J43" s="5">
        <f t="shared" si="3"/>
        <v>8.4109436671369275E-2</v>
      </c>
      <c r="K43" s="5">
        <f t="shared" si="3"/>
        <v>6.8138375477186486E-2</v>
      </c>
      <c r="L43" s="5">
        <f t="shared" si="3"/>
        <v>9.9513939877887481E-2</v>
      </c>
    </row>
    <row r="44" spans="2:12">
      <c r="B44" s="1">
        <v>7</v>
      </c>
      <c r="C44">
        <f t="shared" si="4"/>
        <v>2</v>
      </c>
      <c r="D44" s="18">
        <f t="shared" si="5"/>
        <v>48</v>
      </c>
      <c r="E44">
        <f t="shared" si="6"/>
        <v>47</v>
      </c>
      <c r="F44">
        <f t="shared" si="7"/>
        <v>49</v>
      </c>
      <c r="G44" s="19">
        <f t="shared" si="8"/>
        <v>1.4142135623730951</v>
      </c>
      <c r="H44" s="19">
        <f t="shared" si="9"/>
        <v>2.9462782549439481</v>
      </c>
      <c r="I44" s="2">
        <v>7</v>
      </c>
      <c r="J44" s="5">
        <f t="shared" si="3"/>
        <v>0.12524123737558712</v>
      </c>
      <c r="K44" s="5">
        <f t="shared" si="3"/>
        <v>0.11609785793571747</v>
      </c>
      <c r="L44" s="5">
        <f t="shared" si="3"/>
        <v>0.13419608002851358</v>
      </c>
    </row>
    <row r="45" spans="2:12">
      <c r="B45" s="1">
        <v>8</v>
      </c>
      <c r="C45">
        <f t="shared" si="4"/>
        <v>2</v>
      </c>
      <c r="D45" s="18">
        <f t="shared" si="5"/>
        <v>9.75</v>
      </c>
      <c r="E45">
        <f t="shared" si="6"/>
        <v>9.5</v>
      </c>
      <c r="F45">
        <f t="shared" si="7"/>
        <v>10</v>
      </c>
      <c r="G45" s="19">
        <f t="shared" si="8"/>
        <v>0.35355339059327379</v>
      </c>
      <c r="H45" s="19">
        <f t="shared" si="9"/>
        <v>3.6261886214694745</v>
      </c>
      <c r="I45" s="2">
        <v>8</v>
      </c>
      <c r="J45" s="5">
        <f t="shared" si="3"/>
        <v>4.6004615698536866E-2</v>
      </c>
      <c r="K45" s="5">
        <f t="shared" si="3"/>
        <v>3.472360528884777E-2</v>
      </c>
      <c r="L45" s="5">
        <f t="shared" si="3"/>
        <v>5.7000000000000051E-2</v>
      </c>
    </row>
  </sheetData>
  <sheetCalcPr fullCalcOnLoad="1"/>
  <phoneticPr fontId="3"/>
  <pageMargins left="0.75" right="0.75" top="1" bottom="1" header="0.4921259845" footer="0.492125984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Z45"/>
  <sheetViews>
    <sheetView tabSelected="1" topLeftCell="G1" workbookViewId="0">
      <selection activeCell="Z28" sqref="Z28:Z30"/>
    </sheetView>
  </sheetViews>
  <sheetFormatPr baseColWidth="10" defaultRowHeight="13"/>
  <cols>
    <col min="1" max="1" width="10.5" bestFit="1" customWidth="1"/>
    <col min="2" max="2" width="5.33203125" style="2" bestFit="1" customWidth="1"/>
    <col min="3" max="3" width="12.33203125" customWidth="1"/>
    <col min="4" max="7" width="6.6640625" bestFit="1" customWidth="1"/>
    <col min="8" max="10" width="8.83203125" bestFit="1" customWidth="1"/>
    <col min="11" max="11" width="8.83203125" customWidth="1"/>
    <col min="12" max="13" width="8.83203125" bestFit="1" customWidth="1"/>
    <col min="14" max="14" width="8.83203125" customWidth="1"/>
  </cols>
  <sheetData>
    <row r="1" spans="1:26">
      <c r="Y1" t="s">
        <v>49</v>
      </c>
    </row>
    <row r="2" spans="1:26">
      <c r="C2" s="8" t="s">
        <v>38</v>
      </c>
      <c r="D2" t="s">
        <v>2</v>
      </c>
      <c r="E2" t="s">
        <v>2</v>
      </c>
      <c r="F2" t="s">
        <v>2</v>
      </c>
      <c r="G2" t="s">
        <v>2</v>
      </c>
      <c r="H2" t="s">
        <v>2</v>
      </c>
      <c r="I2" s="8" t="s">
        <v>6</v>
      </c>
      <c r="J2" s="8" t="s">
        <v>6</v>
      </c>
      <c r="K2" s="8" t="s">
        <v>6</v>
      </c>
      <c r="L2" s="3" t="s">
        <v>39</v>
      </c>
      <c r="M2" s="20" t="s">
        <v>40</v>
      </c>
      <c r="N2" s="8"/>
      <c r="O2" s="8" t="s">
        <v>36</v>
      </c>
      <c r="P2" s="8" t="s">
        <v>6</v>
      </c>
      <c r="Q2" s="22" t="s">
        <v>6</v>
      </c>
      <c r="R2" s="8" t="s">
        <v>6</v>
      </c>
      <c r="S2" s="2" t="s">
        <v>6</v>
      </c>
      <c r="T2" s="8" t="s">
        <v>6</v>
      </c>
      <c r="U2" s="8" t="s">
        <v>6</v>
      </c>
      <c r="V2" t="s">
        <v>2</v>
      </c>
      <c r="W2" t="s">
        <v>2</v>
      </c>
      <c r="X2" t="s">
        <v>2</v>
      </c>
      <c r="Y2" t="s">
        <v>2</v>
      </c>
      <c r="Z2" t="s">
        <v>20</v>
      </c>
    </row>
    <row r="3" spans="1:26">
      <c r="A3" s="1"/>
      <c r="B3" s="1"/>
      <c r="C3" s="8" t="s">
        <v>41</v>
      </c>
      <c r="D3" s="12" t="s">
        <v>9</v>
      </c>
      <c r="E3" s="12" t="s">
        <v>10</v>
      </c>
      <c r="F3" s="12" t="s">
        <v>5</v>
      </c>
      <c r="G3" s="12" t="s">
        <v>11</v>
      </c>
      <c r="H3" s="12" t="s">
        <v>12</v>
      </c>
      <c r="I3" s="13" t="s">
        <v>13</v>
      </c>
      <c r="J3" s="13" t="s">
        <v>14</v>
      </c>
      <c r="K3" s="13" t="s">
        <v>15</v>
      </c>
      <c r="L3" s="13" t="s">
        <v>42</v>
      </c>
      <c r="M3" s="13" t="s">
        <v>43</v>
      </c>
      <c r="N3" s="24" t="s">
        <v>44</v>
      </c>
      <c r="O3" s="24" t="s">
        <v>37</v>
      </c>
      <c r="P3" s="24" t="s">
        <v>46</v>
      </c>
      <c r="Q3" s="25" t="s">
        <v>47</v>
      </c>
      <c r="R3" s="2" t="s">
        <v>18</v>
      </c>
      <c r="S3" s="2" t="s">
        <v>16</v>
      </c>
      <c r="T3" s="2" t="s">
        <v>17</v>
      </c>
      <c r="U3" s="8" t="s">
        <v>19</v>
      </c>
      <c r="V3" t="s">
        <v>21</v>
      </c>
      <c r="W3" t="s">
        <v>22</v>
      </c>
      <c r="X3" t="s">
        <v>23</v>
      </c>
      <c r="Y3" t="s">
        <v>25</v>
      </c>
      <c r="Z3" t="s">
        <v>24</v>
      </c>
    </row>
    <row r="4" spans="1:26">
      <c r="A4" s="2"/>
      <c r="B4" s="2">
        <v>1</v>
      </c>
      <c r="C4" s="9">
        <v>255</v>
      </c>
      <c r="D4">
        <v>240</v>
      </c>
      <c r="E4">
        <v>230</v>
      </c>
      <c r="F4">
        <v>227</v>
      </c>
      <c r="I4">
        <v>230</v>
      </c>
      <c r="J4">
        <v>225</v>
      </c>
      <c r="K4">
        <v>223</v>
      </c>
      <c r="L4">
        <v>224</v>
      </c>
      <c r="M4">
        <v>230</v>
      </c>
      <c r="N4" s="9">
        <v>223</v>
      </c>
      <c r="O4" s="9">
        <v>224</v>
      </c>
      <c r="P4" s="9">
        <v>224</v>
      </c>
      <c r="Q4" s="23">
        <v>223</v>
      </c>
      <c r="R4">
        <v>235</v>
      </c>
      <c r="S4">
        <v>236</v>
      </c>
      <c r="T4">
        <v>229</v>
      </c>
      <c r="U4" s="9"/>
      <c r="V4">
        <v>227</v>
      </c>
      <c r="W4">
        <v>243</v>
      </c>
      <c r="X4">
        <v>230</v>
      </c>
      <c r="Y4">
        <v>240</v>
      </c>
    </row>
    <row r="5" spans="1:26">
      <c r="B5" s="2">
        <v>3</v>
      </c>
      <c r="C5" s="9">
        <v>35.5</v>
      </c>
      <c r="D5">
        <v>35.299999999999997</v>
      </c>
      <c r="E5">
        <v>36</v>
      </c>
      <c r="F5">
        <v>33.5</v>
      </c>
      <c r="G5">
        <v>35.5</v>
      </c>
      <c r="H5">
        <v>36</v>
      </c>
      <c r="I5">
        <v>36</v>
      </c>
      <c r="J5">
        <v>35.5</v>
      </c>
      <c r="K5">
        <v>35</v>
      </c>
      <c r="L5">
        <v>35.5</v>
      </c>
      <c r="M5">
        <v>36.700000000000003</v>
      </c>
      <c r="N5" s="9">
        <v>35</v>
      </c>
      <c r="O5" s="9">
        <v>33.1</v>
      </c>
      <c r="P5" s="9">
        <v>34.700000000000003</v>
      </c>
      <c r="Q5" s="23">
        <v>33.5</v>
      </c>
      <c r="R5">
        <v>37</v>
      </c>
      <c r="S5">
        <v>38</v>
      </c>
      <c r="T5">
        <v>38</v>
      </c>
      <c r="U5" s="9">
        <v>39</v>
      </c>
      <c r="V5">
        <v>39</v>
      </c>
      <c r="W5">
        <v>41</v>
      </c>
      <c r="X5" s="10">
        <v>40</v>
      </c>
      <c r="Y5">
        <v>39</v>
      </c>
    </row>
    <row r="6" spans="1:26">
      <c r="B6" s="2">
        <v>4</v>
      </c>
      <c r="C6" s="9">
        <v>32</v>
      </c>
      <c r="D6">
        <v>34</v>
      </c>
      <c r="E6">
        <v>31.7</v>
      </c>
      <c r="F6">
        <v>32</v>
      </c>
      <c r="G6">
        <v>29.1</v>
      </c>
      <c r="H6">
        <v>31</v>
      </c>
      <c r="I6">
        <v>30</v>
      </c>
      <c r="J6">
        <v>32.200000000000003</v>
      </c>
      <c r="K6">
        <v>31.5</v>
      </c>
      <c r="M6">
        <v>33</v>
      </c>
      <c r="N6" s="9">
        <v>31</v>
      </c>
      <c r="O6" s="9">
        <v>31</v>
      </c>
      <c r="P6" s="9">
        <v>32</v>
      </c>
      <c r="Q6" s="23">
        <v>31.7</v>
      </c>
      <c r="R6">
        <v>32</v>
      </c>
      <c r="S6">
        <v>32.5</v>
      </c>
      <c r="T6">
        <v>33</v>
      </c>
      <c r="U6" s="9">
        <v>32</v>
      </c>
      <c r="V6">
        <v>31.2</v>
      </c>
      <c r="W6">
        <v>35</v>
      </c>
      <c r="X6" s="10">
        <v>32</v>
      </c>
      <c r="Y6">
        <v>33</v>
      </c>
    </row>
    <row r="7" spans="1:26">
      <c r="B7" s="2">
        <v>5</v>
      </c>
      <c r="C7" s="9">
        <v>52.2</v>
      </c>
      <c r="D7">
        <v>51</v>
      </c>
      <c r="E7">
        <v>53</v>
      </c>
      <c r="F7">
        <v>51</v>
      </c>
      <c r="G7">
        <v>49</v>
      </c>
      <c r="H7">
        <v>52</v>
      </c>
      <c r="I7">
        <v>52</v>
      </c>
      <c r="J7">
        <v>50.5</v>
      </c>
      <c r="K7">
        <v>48</v>
      </c>
      <c r="L7">
        <v>51</v>
      </c>
      <c r="M7">
        <v>52</v>
      </c>
      <c r="N7" s="9"/>
      <c r="O7" s="9">
        <v>50.5</v>
      </c>
      <c r="P7" s="9">
        <v>52</v>
      </c>
      <c r="Q7" s="23">
        <v>51</v>
      </c>
      <c r="R7">
        <v>52</v>
      </c>
      <c r="S7">
        <v>53.5</v>
      </c>
      <c r="T7">
        <v>54.5</v>
      </c>
      <c r="U7" s="9"/>
      <c r="V7">
        <v>53</v>
      </c>
      <c r="W7">
        <v>54</v>
      </c>
      <c r="X7">
        <v>48.5</v>
      </c>
      <c r="Y7">
        <v>54</v>
      </c>
    </row>
    <row r="8" spans="1:26">
      <c r="A8" s="3"/>
      <c r="B8" s="2">
        <v>6</v>
      </c>
      <c r="C8" s="9">
        <v>44</v>
      </c>
      <c r="D8" s="10">
        <v>43</v>
      </c>
      <c r="E8">
        <v>42.5</v>
      </c>
      <c r="G8">
        <v>39</v>
      </c>
      <c r="H8">
        <v>42</v>
      </c>
      <c r="I8">
        <v>41</v>
      </c>
      <c r="J8">
        <v>42</v>
      </c>
      <c r="K8">
        <v>42</v>
      </c>
      <c r="L8">
        <v>41.7</v>
      </c>
      <c r="M8">
        <v>42</v>
      </c>
      <c r="N8" s="9"/>
      <c r="O8" s="9">
        <v>43.5</v>
      </c>
      <c r="P8" s="9"/>
      <c r="Q8" s="23">
        <v>44</v>
      </c>
      <c r="R8">
        <v>43.5</v>
      </c>
      <c r="S8">
        <v>45</v>
      </c>
      <c r="T8">
        <v>40</v>
      </c>
      <c r="U8" s="9"/>
      <c r="V8">
        <v>44</v>
      </c>
      <c r="W8" s="10">
        <v>44</v>
      </c>
      <c r="X8">
        <v>39</v>
      </c>
      <c r="Y8">
        <v>43</v>
      </c>
    </row>
    <row r="9" spans="1:26">
      <c r="B9" s="2">
        <v>10</v>
      </c>
      <c r="C9" s="9">
        <v>51.5</v>
      </c>
      <c r="D9">
        <v>53</v>
      </c>
      <c r="E9">
        <v>50.3</v>
      </c>
      <c r="F9">
        <v>48.5</v>
      </c>
      <c r="I9">
        <v>47</v>
      </c>
      <c r="J9">
        <v>50.7</v>
      </c>
      <c r="K9">
        <v>50</v>
      </c>
      <c r="L9">
        <v>50</v>
      </c>
      <c r="M9">
        <v>51</v>
      </c>
      <c r="N9" s="9">
        <v>48.2</v>
      </c>
      <c r="O9" s="9">
        <v>47.1</v>
      </c>
      <c r="P9" s="9">
        <v>48</v>
      </c>
      <c r="Q9" s="23">
        <v>47.7</v>
      </c>
      <c r="R9">
        <v>52</v>
      </c>
      <c r="S9">
        <v>53</v>
      </c>
      <c r="U9" s="9">
        <v>54</v>
      </c>
      <c r="V9">
        <v>50</v>
      </c>
      <c r="W9">
        <v>55.5</v>
      </c>
      <c r="X9">
        <v>50</v>
      </c>
      <c r="Y9">
        <v>53.1</v>
      </c>
      <c r="Z9">
        <v>56</v>
      </c>
    </row>
    <row r="10" spans="1:26">
      <c r="B10" s="2">
        <v>11</v>
      </c>
      <c r="C10" s="9">
        <v>50</v>
      </c>
      <c r="D10">
        <v>48</v>
      </c>
      <c r="E10">
        <v>47</v>
      </c>
      <c r="F10">
        <v>46</v>
      </c>
      <c r="J10">
        <v>47.2</v>
      </c>
      <c r="K10">
        <v>46</v>
      </c>
      <c r="L10">
        <v>49</v>
      </c>
      <c r="M10">
        <v>48.5</v>
      </c>
      <c r="N10" s="9">
        <v>46</v>
      </c>
      <c r="O10" s="9">
        <v>45</v>
      </c>
      <c r="P10" s="9">
        <v>48</v>
      </c>
      <c r="Q10" s="23">
        <v>48</v>
      </c>
      <c r="S10">
        <v>51</v>
      </c>
      <c r="U10" s="9">
        <v>49</v>
      </c>
      <c r="V10" s="10">
        <v>48</v>
      </c>
      <c r="W10">
        <v>50</v>
      </c>
      <c r="X10">
        <v>47</v>
      </c>
      <c r="Y10">
        <v>49</v>
      </c>
    </row>
    <row r="11" spans="1:26">
      <c r="B11" s="2">
        <v>12</v>
      </c>
      <c r="C11" s="9">
        <v>38</v>
      </c>
      <c r="D11">
        <v>38.4</v>
      </c>
      <c r="E11">
        <v>37</v>
      </c>
      <c r="F11">
        <v>35</v>
      </c>
      <c r="J11">
        <v>36.9</v>
      </c>
      <c r="K11">
        <v>36</v>
      </c>
      <c r="L11">
        <v>36.9</v>
      </c>
      <c r="M11">
        <v>35</v>
      </c>
      <c r="N11" s="9">
        <v>34.5</v>
      </c>
      <c r="O11" s="9">
        <v>35</v>
      </c>
      <c r="P11" s="9">
        <v>37</v>
      </c>
      <c r="Q11" s="23">
        <v>35</v>
      </c>
      <c r="R11">
        <v>39</v>
      </c>
      <c r="S11">
        <v>39</v>
      </c>
      <c r="U11" s="9">
        <v>35</v>
      </c>
      <c r="V11">
        <v>37</v>
      </c>
      <c r="W11">
        <v>40</v>
      </c>
      <c r="X11">
        <v>36</v>
      </c>
      <c r="Y11">
        <v>39</v>
      </c>
      <c r="Z11" s="10">
        <v>39</v>
      </c>
    </row>
    <row r="12" spans="1:26">
      <c r="B12" s="2">
        <v>13</v>
      </c>
      <c r="C12" s="9">
        <v>31</v>
      </c>
      <c r="D12">
        <v>30</v>
      </c>
      <c r="E12">
        <v>29</v>
      </c>
      <c r="F12">
        <v>27.5</v>
      </c>
      <c r="J12">
        <v>29</v>
      </c>
      <c r="K12">
        <v>28</v>
      </c>
      <c r="L12">
        <v>29</v>
      </c>
      <c r="M12">
        <v>28</v>
      </c>
      <c r="N12" s="9">
        <v>27</v>
      </c>
      <c r="O12" s="9">
        <v>27.7</v>
      </c>
      <c r="P12" s="9">
        <v>29</v>
      </c>
      <c r="Q12" s="23">
        <v>28.2</v>
      </c>
      <c r="R12">
        <v>30</v>
      </c>
      <c r="S12">
        <v>31</v>
      </c>
      <c r="T12">
        <v>30</v>
      </c>
      <c r="U12" s="9">
        <v>29</v>
      </c>
      <c r="V12">
        <v>28.7</v>
      </c>
      <c r="W12">
        <v>30</v>
      </c>
      <c r="X12">
        <v>27.6</v>
      </c>
      <c r="Y12">
        <v>30</v>
      </c>
      <c r="Z12">
        <v>32</v>
      </c>
    </row>
    <row r="13" spans="1:26">
      <c r="B13" s="2" t="s">
        <v>0</v>
      </c>
      <c r="C13" s="9">
        <v>30.5</v>
      </c>
      <c r="D13">
        <v>28.7</v>
      </c>
      <c r="E13">
        <v>27.5</v>
      </c>
      <c r="J13">
        <v>28</v>
      </c>
      <c r="K13">
        <v>26.5</v>
      </c>
      <c r="L13">
        <v>28.1</v>
      </c>
      <c r="M13">
        <v>27.7</v>
      </c>
      <c r="N13" s="9">
        <v>26</v>
      </c>
      <c r="O13" s="9">
        <v>27</v>
      </c>
      <c r="P13" s="9">
        <v>28</v>
      </c>
      <c r="Q13" s="23">
        <v>27.5</v>
      </c>
      <c r="R13">
        <v>29.5</v>
      </c>
      <c r="S13">
        <v>29</v>
      </c>
      <c r="U13" s="9">
        <v>28</v>
      </c>
      <c r="V13">
        <v>27.5</v>
      </c>
      <c r="W13">
        <v>29</v>
      </c>
      <c r="X13">
        <v>27</v>
      </c>
      <c r="Y13">
        <v>29.5</v>
      </c>
      <c r="Z13">
        <v>31</v>
      </c>
    </row>
    <row r="14" spans="1:26">
      <c r="B14" s="2">
        <v>14</v>
      </c>
      <c r="C14" s="9">
        <v>33.700000000000003</v>
      </c>
      <c r="D14">
        <v>33</v>
      </c>
      <c r="E14">
        <v>31</v>
      </c>
      <c r="F14">
        <v>31</v>
      </c>
      <c r="J14">
        <v>32</v>
      </c>
      <c r="K14">
        <v>31</v>
      </c>
      <c r="L14">
        <v>31.7</v>
      </c>
      <c r="M14">
        <v>32.299999999999997</v>
      </c>
      <c r="N14" s="9">
        <v>31</v>
      </c>
      <c r="O14" s="9">
        <v>30</v>
      </c>
      <c r="P14" s="9">
        <v>31.5</v>
      </c>
      <c r="Q14" s="23">
        <v>31.2</v>
      </c>
      <c r="R14" s="16">
        <v>33</v>
      </c>
      <c r="S14">
        <v>35</v>
      </c>
      <c r="T14">
        <v>33.200000000000003</v>
      </c>
      <c r="U14" s="9">
        <v>32</v>
      </c>
      <c r="V14">
        <v>31</v>
      </c>
      <c r="W14">
        <v>32.700000000000003</v>
      </c>
      <c r="X14">
        <v>31</v>
      </c>
      <c r="Y14">
        <v>33</v>
      </c>
    </row>
    <row r="15" spans="1:26">
      <c r="B15" s="2">
        <v>7</v>
      </c>
      <c r="C15" s="9">
        <v>50</v>
      </c>
      <c r="D15">
        <v>48</v>
      </c>
      <c r="E15">
        <v>49.5</v>
      </c>
      <c r="F15">
        <v>47</v>
      </c>
      <c r="G15">
        <v>46</v>
      </c>
      <c r="H15">
        <v>48</v>
      </c>
      <c r="I15">
        <v>47</v>
      </c>
      <c r="J15">
        <v>46.5</v>
      </c>
      <c r="K15">
        <v>46</v>
      </c>
      <c r="L15">
        <v>47.1</v>
      </c>
      <c r="M15">
        <v>49</v>
      </c>
      <c r="N15" s="9"/>
      <c r="O15" s="9">
        <v>48</v>
      </c>
      <c r="P15" s="9"/>
      <c r="Q15" s="23">
        <v>49</v>
      </c>
      <c r="R15">
        <v>47.7</v>
      </c>
      <c r="S15">
        <v>49</v>
      </c>
      <c r="T15">
        <v>50</v>
      </c>
      <c r="U15" s="9"/>
      <c r="V15">
        <v>50</v>
      </c>
      <c r="W15">
        <v>49</v>
      </c>
      <c r="X15">
        <v>45.5</v>
      </c>
      <c r="Y15">
        <v>50</v>
      </c>
    </row>
    <row r="16" spans="1:26">
      <c r="B16" s="2">
        <v>8</v>
      </c>
      <c r="C16" s="9">
        <v>9</v>
      </c>
      <c r="D16">
        <v>12</v>
      </c>
      <c r="E16">
        <v>10</v>
      </c>
      <c r="F16">
        <v>10</v>
      </c>
      <c r="G16">
        <v>11</v>
      </c>
      <c r="H16">
        <v>14</v>
      </c>
      <c r="J16">
        <v>10.5</v>
      </c>
      <c r="K16">
        <v>11.8</v>
      </c>
      <c r="M16">
        <v>13</v>
      </c>
      <c r="N16" s="9"/>
      <c r="O16" s="9">
        <v>15</v>
      </c>
      <c r="P16" s="9"/>
      <c r="Q16" s="23"/>
      <c r="R16">
        <v>9.5</v>
      </c>
      <c r="S16">
        <v>9</v>
      </c>
      <c r="T16">
        <v>9</v>
      </c>
      <c r="U16" s="9"/>
      <c r="V16">
        <v>12</v>
      </c>
      <c r="W16">
        <v>13</v>
      </c>
      <c r="X16">
        <v>9</v>
      </c>
      <c r="Y16">
        <v>11.5</v>
      </c>
    </row>
    <row r="17" spans="1:26">
      <c r="A17" t="s">
        <v>1</v>
      </c>
      <c r="C17" s="8" t="str">
        <f>C3</f>
        <v>TAR 676</v>
      </c>
      <c r="D17" s="8" t="str">
        <f t="shared" ref="D17:K17" si="0">D3</f>
        <v>V 1031</v>
      </c>
      <c r="E17" s="8" t="str">
        <f t="shared" si="0"/>
        <v>V 1032</v>
      </c>
      <c r="F17" s="8" t="str">
        <f t="shared" si="0"/>
        <v>V 1033</v>
      </c>
      <c r="G17" s="8" t="str">
        <f t="shared" si="0"/>
        <v>V 3134</v>
      </c>
      <c r="H17" s="8" t="str">
        <f t="shared" si="0"/>
        <v>V 3133</v>
      </c>
      <c r="I17" s="2" t="str">
        <f t="shared" si="0"/>
        <v>TAR 1185</v>
      </c>
      <c r="J17" s="2" t="str">
        <f t="shared" si="0"/>
        <v>TAR 1187</v>
      </c>
      <c r="K17" s="2" t="str">
        <f t="shared" si="0"/>
        <v>TAR 1188</v>
      </c>
      <c r="L17" s="2" t="str">
        <f t="shared" ref="L17:Q17" si="1">L3</f>
        <v>TAR 1183</v>
      </c>
      <c r="M17" s="2" t="str">
        <f t="shared" si="1"/>
        <v>TAR 1192</v>
      </c>
      <c r="N17" s="8" t="str">
        <f t="shared" si="1"/>
        <v>TAR 1184</v>
      </c>
      <c r="O17" s="8" t="str">
        <f t="shared" si="1"/>
        <v>TAR 1182</v>
      </c>
      <c r="P17" s="8" t="str">
        <f t="shared" si="1"/>
        <v>TAR 1186</v>
      </c>
      <c r="Q17" s="8" t="str">
        <f t="shared" si="1"/>
        <v>TAR 1190</v>
      </c>
      <c r="R17" s="8" t="str">
        <f t="shared" ref="R17:Z17" si="2">R3</f>
        <v>TAR 974</v>
      </c>
      <c r="S17" s="8" t="str">
        <f t="shared" si="2"/>
        <v>TAR 971</v>
      </c>
      <c r="T17" s="8" t="str">
        <f t="shared" si="2"/>
        <v>TAR 972</v>
      </c>
      <c r="U17" s="8" t="str">
        <f t="shared" si="2"/>
        <v>TAR 982</v>
      </c>
      <c r="V17" s="8" t="str">
        <f t="shared" si="2"/>
        <v>V 1018</v>
      </c>
      <c r="W17" s="8" t="str">
        <f t="shared" si="2"/>
        <v>V 1019</v>
      </c>
      <c r="X17" s="8" t="str">
        <f t="shared" si="2"/>
        <v>V 1029</v>
      </c>
      <c r="Y17" s="8" t="str">
        <f t="shared" si="2"/>
        <v>M 1847d</v>
      </c>
      <c r="Z17" s="8" t="str">
        <f t="shared" si="2"/>
        <v>FAD</v>
      </c>
    </row>
    <row r="18" spans="1:26">
      <c r="A18" s="4">
        <v>2.2930000000000001</v>
      </c>
      <c r="B18" s="2">
        <v>1</v>
      </c>
      <c r="C18" s="11">
        <f>LOG10(C4)-$A18</f>
        <v>0.11354018043395486</v>
      </c>
      <c r="D18" s="11">
        <f t="shared" ref="D18:H30" si="3">LOG10(D4)-$A18</f>
        <v>8.7211241711605769E-2</v>
      </c>
      <c r="E18" s="11">
        <f t="shared" si="3"/>
        <v>6.8727836017592914E-2</v>
      </c>
      <c r="F18" s="11">
        <f t="shared" si="3"/>
        <v>6.302585719312237E-2</v>
      </c>
      <c r="G18" s="11"/>
      <c r="H18" s="11"/>
      <c r="I18" s="5">
        <f t="shared" ref="I18:Q30" si="4">LOG10(I4)-$A18</f>
        <v>6.8727836017592914E-2</v>
      </c>
      <c r="J18" s="5">
        <f t="shared" si="4"/>
        <v>5.9182518111362548E-2</v>
      </c>
      <c r="K18" s="5">
        <f t="shared" si="4"/>
        <v>5.5304863048160513E-2</v>
      </c>
      <c r="L18" s="5">
        <f t="shared" si="4"/>
        <v>5.7248018334162598E-2</v>
      </c>
      <c r="M18" s="5">
        <f t="shared" si="4"/>
        <v>6.8727836017592914E-2</v>
      </c>
      <c r="N18" s="11">
        <f t="shared" si="4"/>
        <v>5.5304863048160513E-2</v>
      </c>
      <c r="O18" s="11">
        <f t="shared" si="4"/>
        <v>5.7248018334162598E-2</v>
      </c>
      <c r="P18" s="11">
        <f t="shared" si="4"/>
        <v>5.7248018334162598E-2</v>
      </c>
      <c r="Q18" s="11">
        <f t="shared" si="4"/>
        <v>5.5304863048160513E-2</v>
      </c>
      <c r="R18" s="11">
        <f t="shared" ref="R18:Z18" si="5">LOG10(R4)-$A18</f>
        <v>7.8067862271736121E-2</v>
      </c>
      <c r="S18" s="11">
        <f t="shared" si="5"/>
        <v>7.9912002970106588E-2</v>
      </c>
      <c r="T18" s="11">
        <f t="shared" si="5"/>
        <v>6.6835482339887786E-2</v>
      </c>
      <c r="U18" s="11"/>
      <c r="V18" s="11">
        <f t="shared" si="5"/>
        <v>6.302585719312237E-2</v>
      </c>
      <c r="W18" s="11">
        <f t="shared" si="5"/>
        <v>9.2606273598311972E-2</v>
      </c>
      <c r="X18" s="11">
        <f t="shared" si="5"/>
        <v>6.8727836017592914E-2</v>
      </c>
      <c r="Y18" s="11">
        <f t="shared" si="5"/>
        <v>8.7211241711605769E-2</v>
      </c>
      <c r="Z18" s="11"/>
    </row>
    <row r="19" spans="1:26">
      <c r="A19" s="5">
        <v>1.399</v>
      </c>
      <c r="B19" s="2">
        <v>3</v>
      </c>
      <c r="C19" s="11">
        <f>LOG10(C5)-$A19</f>
        <v>0.15122835305509397</v>
      </c>
      <c r="D19" s="11">
        <f t="shared" si="3"/>
        <v>0.14877470538782256</v>
      </c>
      <c r="E19" s="11">
        <f t="shared" si="3"/>
        <v>0.15730250076728725</v>
      </c>
      <c r="F19" s="11">
        <f t="shared" si="3"/>
        <v>0.12604480703684517</v>
      </c>
      <c r="G19" s="11">
        <f t="shared" si="3"/>
        <v>0.15122835305509397</v>
      </c>
      <c r="H19" s="11">
        <f t="shared" si="3"/>
        <v>0.15730250076728725</v>
      </c>
      <c r="I19" s="5">
        <f t="shared" si="4"/>
        <v>0.15730250076728725</v>
      </c>
      <c r="J19" s="5">
        <f t="shared" si="4"/>
        <v>0.15122835305509397</v>
      </c>
      <c r="K19" s="5">
        <f t="shared" si="4"/>
        <v>0.14506804435027565</v>
      </c>
      <c r="L19" s="5">
        <f t="shared" si="4"/>
        <v>0.15122835305509397</v>
      </c>
      <c r="M19" s="5">
        <f t="shared" si="4"/>
        <v>0.1656660642520893</v>
      </c>
      <c r="N19" s="11">
        <f t="shared" si="4"/>
        <v>0.14506804435027565</v>
      </c>
      <c r="O19" s="11">
        <f t="shared" si="4"/>
        <v>0.12082799377571884</v>
      </c>
      <c r="P19" s="11">
        <f t="shared" si="4"/>
        <v>0.14132947479087377</v>
      </c>
      <c r="Q19" s="11">
        <f t="shared" si="4"/>
        <v>0.12604480703684517</v>
      </c>
      <c r="R19" s="11">
        <f t="shared" ref="R19:Z19" si="6">LOG10(R5)-$A19</f>
        <v>0.16920172406699496</v>
      </c>
      <c r="S19" s="11">
        <f t="shared" si="6"/>
        <v>0.18078359661681009</v>
      </c>
      <c r="T19" s="11">
        <f t="shared" si="6"/>
        <v>0.18078359661681009</v>
      </c>
      <c r="U19" s="11">
        <f t="shared" si="6"/>
        <v>0.19206460702649908</v>
      </c>
      <c r="V19" s="11">
        <f t="shared" si="6"/>
        <v>0.19206460702649908</v>
      </c>
      <c r="W19" s="11">
        <f t="shared" si="6"/>
        <v>0.21378385671973543</v>
      </c>
      <c r="X19" s="11">
        <f t="shared" si="6"/>
        <v>0.20305999132796226</v>
      </c>
      <c r="Y19" s="11">
        <f t="shared" si="6"/>
        <v>0.19206460702649908</v>
      </c>
      <c r="Z19" s="11"/>
    </row>
    <row r="20" spans="1:26">
      <c r="A20" s="5">
        <v>1.403</v>
      </c>
      <c r="B20" s="2">
        <v>4</v>
      </c>
      <c r="C20" s="11">
        <f>LOG10(C6)-$A20</f>
        <v>0.10214997831990602</v>
      </c>
      <c r="D20" s="11">
        <f t="shared" si="3"/>
        <v>0.12847891704225511</v>
      </c>
      <c r="E20" s="11">
        <f t="shared" si="3"/>
        <v>9.8059262217751408E-2</v>
      </c>
      <c r="F20" s="11">
        <f t="shared" si="3"/>
        <v>0.10214997831990602</v>
      </c>
      <c r="G20" s="11">
        <f t="shared" si="3"/>
        <v>6.0892988985907337E-2</v>
      </c>
      <c r="H20" s="11">
        <f t="shared" si="3"/>
        <v>8.8361693834272614E-2</v>
      </c>
      <c r="I20" s="5">
        <f t="shared" si="4"/>
        <v>7.4121254719662355E-2</v>
      </c>
      <c r="J20" s="5">
        <f t="shared" si="4"/>
        <v>0.10485587169583099</v>
      </c>
      <c r="K20" s="5">
        <f t="shared" si="4"/>
        <v>9.5310553789600405E-2</v>
      </c>
      <c r="L20" s="5"/>
      <c r="M20" s="5">
        <f>LOG10(M6)-$A20</f>
        <v>0.11551393987788749</v>
      </c>
      <c r="N20" s="11">
        <f>LOG10(N6)-$A20</f>
        <v>8.8361693834272614E-2</v>
      </c>
      <c r="O20" s="11">
        <f>LOG10(O6)-$A20</f>
        <v>8.8361693834272614E-2</v>
      </c>
      <c r="P20" s="11">
        <f>LOG10(P6)-$A20</f>
        <v>0.10214997831990602</v>
      </c>
      <c r="Q20" s="11">
        <f>LOG10(Q6)-$A20</f>
        <v>9.8059262217751408E-2</v>
      </c>
      <c r="R20" s="11">
        <f>LOG10(R6)-$A20</f>
        <v>0.10214997831990602</v>
      </c>
      <c r="S20" s="11">
        <f t="shared" ref="S20:Z20" si="7">LOG10(S6)-$A20</f>
        <v>0.10888336097887441</v>
      </c>
      <c r="T20" s="11">
        <f t="shared" si="7"/>
        <v>0.11551393987788749</v>
      </c>
      <c r="U20" s="11">
        <f t="shared" si="7"/>
        <v>0.10214997831990602</v>
      </c>
      <c r="V20" s="11">
        <f t="shared" si="7"/>
        <v>9.1154594018442836E-2</v>
      </c>
      <c r="W20" s="11">
        <f t="shared" si="7"/>
        <v>0.14106804435027565</v>
      </c>
      <c r="X20" s="11">
        <f t="shared" si="7"/>
        <v>0.10214997831990602</v>
      </c>
      <c r="Y20" s="11">
        <f t="shared" si="7"/>
        <v>0.11551393987788749</v>
      </c>
      <c r="Z20" s="11"/>
    </row>
    <row r="21" spans="1:26">
      <c r="A21" s="5">
        <v>1.6080000000000001</v>
      </c>
      <c r="B21" s="2">
        <v>5</v>
      </c>
      <c r="C21" s="11">
        <f>LOG10(C7)-$A21</f>
        <v>0.109670503002262</v>
      </c>
      <c r="D21" s="11">
        <f t="shared" si="3"/>
        <v>9.9570176097936169E-2</v>
      </c>
      <c r="E21" s="11">
        <f t="shared" si="3"/>
        <v>0.11627586960078884</v>
      </c>
      <c r="F21" s="11">
        <f t="shared" si="3"/>
        <v>9.9570176097936169E-2</v>
      </c>
      <c r="G21" s="11">
        <f t="shared" si="3"/>
        <v>8.219608002851353E-2</v>
      </c>
      <c r="H21" s="11">
        <f t="shared" si="3"/>
        <v>0.10800334363479913</v>
      </c>
      <c r="I21" s="5">
        <f t="shared" si="4"/>
        <v>0.10800334363479913</v>
      </c>
      <c r="J21" s="5">
        <f t="shared" si="4"/>
        <v>9.5291378118661285E-2</v>
      </c>
      <c r="K21" s="5">
        <f t="shared" si="4"/>
        <v>7.3241237375587076E-2</v>
      </c>
      <c r="L21" s="5">
        <f t="shared" si="4"/>
        <v>9.9570176097936169E-2</v>
      </c>
      <c r="M21" s="5">
        <f t="shared" si="4"/>
        <v>0.10800334363479913</v>
      </c>
      <c r="N21" s="11"/>
      <c r="O21" s="11">
        <f t="shared" ref="O21:Q22" si="8">LOG10(O7)-$A21</f>
        <v>9.5291378118661285E-2</v>
      </c>
      <c r="P21" s="11">
        <f t="shared" si="8"/>
        <v>0.10800334363479913</v>
      </c>
      <c r="Q21" s="11">
        <f t="shared" si="8"/>
        <v>9.9570176097936169E-2</v>
      </c>
      <c r="R21" s="11">
        <f t="shared" ref="R21:Z21" si="9">LOG10(R7)-$A21</f>
        <v>0.10800334363479913</v>
      </c>
      <c r="S21" s="11">
        <f t="shared" si="9"/>
        <v>0.12035378202122837</v>
      </c>
      <c r="T21" s="11">
        <f t="shared" si="9"/>
        <v>0.12839650227664245</v>
      </c>
      <c r="U21" s="11"/>
      <c r="V21" s="11">
        <f t="shared" si="9"/>
        <v>0.11627586960078884</v>
      </c>
      <c r="W21" s="11">
        <f t="shared" si="9"/>
        <v>0.12439375982296852</v>
      </c>
      <c r="X21" s="11">
        <f t="shared" si="9"/>
        <v>7.7741738602263633E-2</v>
      </c>
      <c r="Y21" s="11">
        <f t="shared" si="9"/>
        <v>0.12439375982296852</v>
      </c>
      <c r="Z21" s="11"/>
    </row>
    <row r="22" spans="1:26">
      <c r="A22" s="5">
        <v>1.544</v>
      </c>
      <c r="B22" s="2">
        <v>6</v>
      </c>
      <c r="C22" s="11">
        <f>LOG10(C8)-$A22</f>
        <v>9.9452676486187386E-2</v>
      </c>
      <c r="D22" s="11">
        <f t="shared" si="3"/>
        <v>8.9468455579586381E-2</v>
      </c>
      <c r="E22" s="11">
        <f t="shared" si="3"/>
        <v>8.4388930050311561E-2</v>
      </c>
      <c r="F22" s="11"/>
      <c r="G22" s="11">
        <f t="shared" si="3"/>
        <v>4.7064607026499061E-2</v>
      </c>
      <c r="H22" s="11">
        <f t="shared" si="3"/>
        <v>7.9249290397900518E-2</v>
      </c>
      <c r="I22" s="5">
        <f t="shared" si="4"/>
        <v>6.8783856719735414E-2</v>
      </c>
      <c r="J22" s="5">
        <f t="shared" si="4"/>
        <v>7.9249290397900518E-2</v>
      </c>
      <c r="K22" s="5">
        <f t="shared" si="4"/>
        <v>7.9249290397900518E-2</v>
      </c>
      <c r="L22" s="5">
        <f t="shared" si="4"/>
        <v>7.6136054973757528E-2</v>
      </c>
      <c r="M22" s="5">
        <f t="shared" si="4"/>
        <v>7.9249290397900518E-2</v>
      </c>
      <c r="N22" s="11"/>
      <c r="O22" s="11">
        <f>LOG10(O8)-$A22</f>
        <v>9.4489256954637391E-2</v>
      </c>
      <c r="P22" s="11"/>
      <c r="Q22" s="11">
        <f t="shared" si="8"/>
        <v>9.9452676486187386E-2</v>
      </c>
      <c r="R22" s="11">
        <f>LOG10(R8)-$A22</f>
        <v>9.4489256954637391E-2</v>
      </c>
      <c r="S22" s="11">
        <f t="shared" ref="S22:Z22" si="10">LOG10(S8)-$A22</f>
        <v>0.10921251377534369</v>
      </c>
      <c r="T22" s="11">
        <f t="shared" si="10"/>
        <v>5.8059991327962246E-2</v>
      </c>
      <c r="U22" s="11"/>
      <c r="V22" s="11">
        <f t="shared" si="10"/>
        <v>9.9452676486187386E-2</v>
      </c>
      <c r="W22" s="11">
        <f t="shared" si="10"/>
        <v>9.9452676486187386E-2</v>
      </c>
      <c r="X22" s="11">
        <f t="shared" si="10"/>
        <v>4.7064607026499061E-2</v>
      </c>
      <c r="Y22" s="11">
        <f t="shared" si="10"/>
        <v>8.9468455579586381E-2</v>
      </c>
      <c r="Z22" s="11"/>
    </row>
    <row r="23" spans="1:26">
      <c r="A23" s="5">
        <v>1.5820000000000001</v>
      </c>
      <c r="B23" s="2">
        <v>10</v>
      </c>
      <c r="C23" s="11">
        <f>LOG10(C9)-$A23</f>
        <v>0.12980722904119091</v>
      </c>
      <c r="D23" s="11">
        <f t="shared" si="3"/>
        <v>0.14227586960078886</v>
      </c>
      <c r="E23" s="11">
        <f t="shared" si="3"/>
        <v>0.11956798505592725</v>
      </c>
      <c r="F23" s="11">
        <f t="shared" si="3"/>
        <v>0.10374173860226366</v>
      </c>
      <c r="G23" s="11"/>
      <c r="H23" s="11"/>
      <c r="I23" s="5">
        <f t="shared" si="4"/>
        <v>9.0097857935717451E-2</v>
      </c>
      <c r="J23" s="5">
        <f t="shared" si="4"/>
        <v>0.12300795933333597</v>
      </c>
      <c r="K23" s="5">
        <f t="shared" si="4"/>
        <v>0.11697000433601867</v>
      </c>
      <c r="L23" s="5">
        <f t="shared" si="4"/>
        <v>0.11697000433601867</v>
      </c>
      <c r="M23" s="5">
        <f t="shared" si="4"/>
        <v>0.12557017609793619</v>
      </c>
      <c r="N23" s="11">
        <f t="shared" si="4"/>
        <v>0.10104703823884953</v>
      </c>
      <c r="O23" s="11">
        <f t="shared" si="4"/>
        <v>9.10209071288961E-2</v>
      </c>
      <c r="P23" s="11">
        <f t="shared" si="4"/>
        <v>9.9241237375587099E-2</v>
      </c>
      <c r="Q23" s="11">
        <f t="shared" si="4"/>
        <v>9.6518379040113844E-2</v>
      </c>
      <c r="R23" s="11">
        <f t="shared" ref="R23:Z23" si="11">LOG10(R9)-$A23</f>
        <v>0.13400334363479915</v>
      </c>
      <c r="S23" s="11">
        <f t="shared" si="11"/>
        <v>0.14227586960078886</v>
      </c>
      <c r="T23" s="11"/>
      <c r="U23" s="11">
        <f t="shared" si="11"/>
        <v>0.15039375982296854</v>
      </c>
      <c r="V23" s="11">
        <f t="shared" si="11"/>
        <v>0.11697000433601867</v>
      </c>
      <c r="W23" s="11">
        <f t="shared" si="11"/>
        <v>0.16229298312267626</v>
      </c>
      <c r="X23" s="11">
        <f t="shared" si="11"/>
        <v>0.11697000433601867</v>
      </c>
      <c r="Y23" s="11">
        <f t="shared" si="11"/>
        <v>0.14309452108146892</v>
      </c>
      <c r="Z23" s="11">
        <f t="shared" si="11"/>
        <v>0.16618802700620039</v>
      </c>
    </row>
    <row r="24" spans="1:26">
      <c r="A24" s="5">
        <v>1.573</v>
      </c>
      <c r="B24" s="2">
        <v>11</v>
      </c>
      <c r="C24" s="11">
        <f>LOG10(C10)-$A24</f>
        <v>0.12597000433601879</v>
      </c>
      <c r="D24" s="11">
        <f t="shared" si="3"/>
        <v>0.10824123737558722</v>
      </c>
      <c r="E24" s="11">
        <f t="shared" si="3"/>
        <v>9.909785793571757E-2</v>
      </c>
      <c r="F24" s="11">
        <f t="shared" si="3"/>
        <v>8.9757831681574141E-2</v>
      </c>
      <c r="G24" s="11"/>
      <c r="H24" s="11"/>
      <c r="I24" s="5"/>
      <c r="J24" s="5">
        <f t="shared" si="4"/>
        <v>0.10094199863408782</v>
      </c>
      <c r="K24" s="5">
        <f t="shared" si="4"/>
        <v>8.9757831681574141E-2</v>
      </c>
      <c r="L24" s="5">
        <f t="shared" si="4"/>
        <v>0.11719608002851367</v>
      </c>
      <c r="M24" s="5">
        <f t="shared" si="4"/>
        <v>0.11274173860226377</v>
      </c>
      <c r="N24" s="11">
        <f t="shared" si="4"/>
        <v>8.9757831681574141E-2</v>
      </c>
      <c r="O24" s="11">
        <f t="shared" si="4"/>
        <v>8.0212513775343774E-2</v>
      </c>
      <c r="P24" s="11">
        <f t="shared" si="4"/>
        <v>0.10824123737558722</v>
      </c>
      <c r="Q24" s="11">
        <f t="shared" si="4"/>
        <v>0.10824123737558722</v>
      </c>
      <c r="R24" s="11"/>
      <c r="S24" s="11">
        <f t="shared" ref="R24:Z24" si="12">LOG10(S10)-$A24</f>
        <v>0.13457017609793631</v>
      </c>
      <c r="T24" s="11"/>
      <c r="U24" s="11">
        <f t="shared" si="12"/>
        <v>0.11719608002851367</v>
      </c>
      <c r="V24" s="11">
        <f t="shared" si="12"/>
        <v>0.10824123737558722</v>
      </c>
      <c r="W24" s="11">
        <f t="shared" si="12"/>
        <v>0.12597000433601879</v>
      </c>
      <c r="X24" s="11">
        <f t="shared" si="12"/>
        <v>9.909785793571757E-2</v>
      </c>
      <c r="Y24" s="11">
        <f t="shared" si="12"/>
        <v>0.11719608002851367</v>
      </c>
      <c r="Z24" s="11"/>
    </row>
    <row r="25" spans="1:26">
      <c r="A25" s="5">
        <v>1.478</v>
      </c>
      <c r="B25" s="2">
        <v>12</v>
      </c>
      <c r="C25" s="11">
        <f>LOG10(C11)-$A25</f>
        <v>0.10178359661681013</v>
      </c>
      <c r="D25" s="11">
        <f t="shared" si="3"/>
        <v>0.10633122436753073</v>
      </c>
      <c r="E25" s="11">
        <f t="shared" si="3"/>
        <v>9.0201724066995004E-2</v>
      </c>
      <c r="F25" s="11">
        <f t="shared" si="3"/>
        <v>6.606804435027569E-2</v>
      </c>
      <c r="G25" s="11"/>
      <c r="H25" s="11"/>
      <c r="I25" s="5"/>
      <c r="J25" s="5">
        <f t="shared" si="4"/>
        <v>8.9026366159060455E-2</v>
      </c>
      <c r="K25" s="5">
        <f t="shared" si="4"/>
        <v>7.8302500767287286E-2</v>
      </c>
      <c r="L25" s="5">
        <f t="shared" si="4"/>
        <v>8.9026366159060455E-2</v>
      </c>
      <c r="M25" s="5">
        <f t="shared" si="4"/>
        <v>6.606804435027569E-2</v>
      </c>
      <c r="N25" s="11">
        <f t="shared" si="4"/>
        <v>5.9819095073274209E-2</v>
      </c>
      <c r="O25" s="11">
        <f t="shared" si="4"/>
        <v>6.606804435027569E-2</v>
      </c>
      <c r="P25" s="11">
        <f t="shared" si="4"/>
        <v>9.0201724066995004E-2</v>
      </c>
      <c r="Q25" s="11">
        <f t="shared" si="4"/>
        <v>6.606804435027569E-2</v>
      </c>
      <c r="R25" s="11">
        <f t="shared" ref="R25:Z25" si="13">LOG10(R11)-$A25</f>
        <v>0.11306460702649912</v>
      </c>
      <c r="S25" s="11">
        <f t="shared" si="13"/>
        <v>0.11306460702649912</v>
      </c>
      <c r="T25" s="11"/>
      <c r="U25" s="11">
        <f t="shared" si="13"/>
        <v>6.606804435027569E-2</v>
      </c>
      <c r="V25" s="11">
        <f t="shared" si="13"/>
        <v>9.0201724066995004E-2</v>
      </c>
      <c r="W25" s="11">
        <f t="shared" si="13"/>
        <v>0.1240599913279623</v>
      </c>
      <c r="X25" s="11">
        <f t="shared" si="13"/>
        <v>7.8302500767287286E-2</v>
      </c>
      <c r="Y25" s="11">
        <f t="shared" si="13"/>
        <v>0.11306460702649912</v>
      </c>
      <c r="Z25" s="11">
        <f t="shared" si="13"/>
        <v>0.11306460702649912</v>
      </c>
    </row>
    <row r="26" spans="1:26">
      <c r="A26" s="5">
        <v>1.3740000000000001</v>
      </c>
      <c r="B26" s="2">
        <v>13</v>
      </c>
      <c r="C26" s="11">
        <f>LOG10(C12)-$A26</f>
        <v>0.11736169383427253</v>
      </c>
      <c r="D26" s="11">
        <f t="shared" si="3"/>
        <v>0.10312125471966227</v>
      </c>
      <c r="E26" s="11">
        <f t="shared" si="3"/>
        <v>8.8397997898955971E-2</v>
      </c>
      <c r="F26" s="11">
        <f t="shared" si="3"/>
        <v>6.5332693830262523E-2</v>
      </c>
      <c r="G26" s="11"/>
      <c r="H26" s="11"/>
      <c r="I26" s="5"/>
      <c r="J26" s="5">
        <f t="shared" si="4"/>
        <v>8.8397997898955971E-2</v>
      </c>
      <c r="K26" s="5">
        <f t="shared" si="4"/>
        <v>7.3158031342219099E-2</v>
      </c>
      <c r="L26" s="5">
        <f t="shared" si="4"/>
        <v>8.8397997898955971E-2</v>
      </c>
      <c r="M26" s="5">
        <f t="shared" si="4"/>
        <v>7.3158031342219099E-2</v>
      </c>
      <c r="N26" s="11">
        <f t="shared" si="4"/>
        <v>5.7363764158987252E-2</v>
      </c>
      <c r="O26" s="11">
        <f t="shared" si="4"/>
        <v>6.8479769064448526E-2</v>
      </c>
      <c r="P26" s="11">
        <f t="shared" si="4"/>
        <v>8.8397997898955971E-2</v>
      </c>
      <c r="Q26" s="11">
        <f t="shared" si="4"/>
        <v>7.6249108319361047E-2</v>
      </c>
      <c r="R26" s="11">
        <f t="shared" ref="R26:Z26" si="14">LOG10(R12)-$A26</f>
        <v>0.10312125471966227</v>
      </c>
      <c r="S26" s="11">
        <f t="shared" si="14"/>
        <v>0.11736169383427253</v>
      </c>
      <c r="T26" s="11">
        <f t="shared" si="14"/>
        <v>0.10312125471966227</v>
      </c>
      <c r="U26" s="11">
        <f t="shared" si="14"/>
        <v>8.8397997898955971E-2</v>
      </c>
      <c r="V26" s="11">
        <f t="shared" si="14"/>
        <v>8.3881896733992267E-2</v>
      </c>
      <c r="W26" s="11">
        <f t="shared" si="14"/>
        <v>0.10312125471966227</v>
      </c>
      <c r="X26" s="11">
        <f t="shared" si="14"/>
        <v>6.6909082065217618E-2</v>
      </c>
      <c r="Y26" s="11">
        <f t="shared" si="14"/>
        <v>0.10312125471966227</v>
      </c>
      <c r="Z26" s="11">
        <f t="shared" si="14"/>
        <v>0.13114997831990594</v>
      </c>
    </row>
    <row r="27" spans="1:26">
      <c r="A27" s="6">
        <v>1.3660000000000001</v>
      </c>
      <c r="B27" s="2" t="s">
        <v>0</v>
      </c>
      <c r="C27" s="11">
        <f>LOG10(C13)-$A27</f>
        <v>0.11829983934678578</v>
      </c>
      <c r="D27" s="11">
        <f t="shared" si="3"/>
        <v>9.1881896733992274E-2</v>
      </c>
      <c r="E27" s="11">
        <f t="shared" si="3"/>
        <v>7.333269383026253E-2</v>
      </c>
      <c r="F27" s="11"/>
      <c r="G27" s="11"/>
      <c r="H27" s="11"/>
      <c r="I27" s="5"/>
      <c r="J27" s="5">
        <f t="shared" si="4"/>
        <v>8.1158031342219106E-2</v>
      </c>
      <c r="K27" s="5">
        <f t="shared" si="4"/>
        <v>5.7245873936807801E-2</v>
      </c>
      <c r="L27" s="5">
        <f t="shared" si="4"/>
        <v>8.2706319905079706E-2</v>
      </c>
      <c r="M27" s="5">
        <f t="shared" si="4"/>
        <v>7.6479769064448533E-2</v>
      </c>
      <c r="N27" s="11">
        <f t="shared" si="4"/>
        <v>4.8973347970817871E-2</v>
      </c>
      <c r="O27" s="11">
        <f t="shared" si="4"/>
        <v>6.5363764158987259E-2</v>
      </c>
      <c r="P27" s="11">
        <f t="shared" si="4"/>
        <v>8.1158031342219106E-2</v>
      </c>
      <c r="Q27" s="11">
        <f t="shared" si="4"/>
        <v>7.333269383026253E-2</v>
      </c>
      <c r="R27" s="11">
        <f t="shared" ref="R27:Z27" si="15">LOG10(R13)-$A27</f>
        <v>0.10382201597816287</v>
      </c>
      <c r="S27" s="11">
        <f t="shared" si="15"/>
        <v>9.6397997898955978E-2</v>
      </c>
      <c r="T27" s="11"/>
      <c r="U27" s="11">
        <f t="shared" si="15"/>
        <v>8.1158031342219106E-2</v>
      </c>
      <c r="V27" s="11">
        <f t="shared" si="15"/>
        <v>7.333269383026253E-2</v>
      </c>
      <c r="W27" s="11">
        <f t="shared" si="15"/>
        <v>9.6397997898955978E-2</v>
      </c>
      <c r="X27" s="11">
        <f t="shared" si="15"/>
        <v>6.5363764158987259E-2</v>
      </c>
      <c r="Y27" s="11">
        <f t="shared" si="15"/>
        <v>0.10382201597816287</v>
      </c>
      <c r="Z27" s="11">
        <f t="shared" si="15"/>
        <v>0.12536169383427254</v>
      </c>
    </row>
    <row r="28" spans="1:26">
      <c r="A28" s="5">
        <v>1.419</v>
      </c>
      <c r="B28" s="2">
        <v>14</v>
      </c>
      <c r="C28" s="11">
        <f>LOG10(C14)-$A28</f>
        <v>0.10862990087133872</v>
      </c>
      <c r="D28" s="11">
        <f t="shared" si="3"/>
        <v>9.9513939877887481E-2</v>
      </c>
      <c r="E28" s="11">
        <f t="shared" si="3"/>
        <v>7.23616938342726E-2</v>
      </c>
      <c r="F28" s="11">
        <f t="shared" si="3"/>
        <v>7.23616938342726E-2</v>
      </c>
      <c r="G28" s="11"/>
      <c r="H28" s="11"/>
      <c r="I28" s="5"/>
      <c r="J28" s="5">
        <f t="shared" si="4"/>
        <v>8.6149978319906007E-2</v>
      </c>
      <c r="K28" s="5">
        <f t="shared" si="4"/>
        <v>7.23616938342726E-2</v>
      </c>
      <c r="L28" s="5">
        <f t="shared" si="4"/>
        <v>8.2059262217751394E-2</v>
      </c>
      <c r="M28" s="5">
        <f t="shared" si="4"/>
        <v>9.0202522331102708E-2</v>
      </c>
      <c r="N28" s="11">
        <f t="shared" si="4"/>
        <v>7.23616938342726E-2</v>
      </c>
      <c r="O28" s="11">
        <f t="shared" si="4"/>
        <v>5.8121254719662341E-2</v>
      </c>
      <c r="P28" s="11">
        <f t="shared" si="4"/>
        <v>7.9310553789600391E-2</v>
      </c>
      <c r="Q28" s="11">
        <f t="shared" si="4"/>
        <v>7.5154594018442822E-2</v>
      </c>
      <c r="R28" s="11">
        <f t="shared" ref="R28:Z28" si="16">LOG10(R14)-$A28</f>
        <v>9.9513939877887481E-2</v>
      </c>
      <c r="S28" s="11">
        <f t="shared" si="16"/>
        <v>0.12506804435027563</v>
      </c>
      <c r="T28" s="11">
        <f t="shared" si="16"/>
        <v>0.10213808370403621</v>
      </c>
      <c r="U28" s="11">
        <f t="shared" si="16"/>
        <v>8.6149978319906007E-2</v>
      </c>
      <c r="V28" s="11">
        <f t="shared" si="16"/>
        <v>7.23616938342726E-2</v>
      </c>
      <c r="W28" s="11">
        <f t="shared" si="16"/>
        <v>9.5547752660286145E-2</v>
      </c>
      <c r="X28" s="11">
        <f t="shared" si="16"/>
        <v>7.23616938342726E-2</v>
      </c>
      <c r="Y28" s="11">
        <f t="shared" si="16"/>
        <v>9.9513939877887481E-2</v>
      </c>
      <c r="Z28" s="11"/>
    </row>
    <row r="29" spans="1:26">
      <c r="A29" s="5">
        <v>1.556</v>
      </c>
      <c r="B29" s="2">
        <v>7</v>
      </c>
      <c r="C29" s="11">
        <f>LOG10(C15)-$A29</f>
        <v>0.1429700043360187</v>
      </c>
      <c r="D29" s="11">
        <f t="shared" si="3"/>
        <v>0.12524123737558712</v>
      </c>
      <c r="E29" s="11">
        <f t="shared" si="3"/>
        <v>0.1386051989335686</v>
      </c>
      <c r="F29" s="11">
        <f t="shared" si="3"/>
        <v>0.11609785793571747</v>
      </c>
      <c r="G29" s="11">
        <f t="shared" si="3"/>
        <v>0.10675783168157404</v>
      </c>
      <c r="H29" s="11">
        <f t="shared" si="3"/>
        <v>0.12524123737558712</v>
      </c>
      <c r="I29" s="5">
        <f>LOG10(I15)-$A29</f>
        <v>0.11609785793571747</v>
      </c>
      <c r="J29" s="5">
        <f t="shared" si="4"/>
        <v>0.11145295288995394</v>
      </c>
      <c r="K29" s="5">
        <f t="shared" si="4"/>
        <v>0.10675783168157404</v>
      </c>
      <c r="L29" s="5">
        <f t="shared" si="4"/>
        <v>0.11702090712889612</v>
      </c>
      <c r="M29" s="5">
        <f t="shared" si="4"/>
        <v>0.13419608002851358</v>
      </c>
      <c r="N29" s="11"/>
      <c r="O29" s="11">
        <f>LOG10(O15)-$A29</f>
        <v>0.12524123737558712</v>
      </c>
      <c r="P29" s="11"/>
      <c r="Q29" s="11">
        <f t="shared" si="4"/>
        <v>0.13419608002851358</v>
      </c>
      <c r="R29" s="11">
        <f>LOG10(R15)-$A29</f>
        <v>0.12251837904011387</v>
      </c>
      <c r="S29" s="11">
        <f t="shared" ref="S29:Z29" si="17">LOG10(S15)-$A29</f>
        <v>0.13419608002851358</v>
      </c>
      <c r="T29" s="11">
        <f t="shared" si="17"/>
        <v>0.1429700043360187</v>
      </c>
      <c r="U29" s="11"/>
      <c r="V29" s="11">
        <f t="shared" si="17"/>
        <v>0.1429700043360187</v>
      </c>
      <c r="W29" s="11">
        <f t="shared" si="17"/>
        <v>0.13419608002851358</v>
      </c>
      <c r="X29" s="11">
        <f t="shared" si="17"/>
        <v>0.10201139665711234</v>
      </c>
      <c r="Y29" s="11">
        <f t="shared" si="17"/>
        <v>0.1429700043360187</v>
      </c>
      <c r="Z29" s="11"/>
    </row>
    <row r="30" spans="1:26">
      <c r="A30" s="5">
        <v>0.94299999999999995</v>
      </c>
      <c r="B30" s="2">
        <v>8</v>
      </c>
      <c r="C30" s="11">
        <f>LOG10(C16)-$A30</f>
        <v>1.1242509439324921E-2</v>
      </c>
      <c r="D30" s="11">
        <f t="shared" si="3"/>
        <v>0.13618124604762494</v>
      </c>
      <c r="E30" s="11">
        <f t="shared" si="3"/>
        <v>5.7000000000000051E-2</v>
      </c>
      <c r="F30" s="11">
        <f t="shared" si="3"/>
        <v>5.7000000000000051E-2</v>
      </c>
      <c r="G30" s="11">
        <f t="shared" si="3"/>
        <v>9.839268515822519E-2</v>
      </c>
      <c r="H30" s="11">
        <f t="shared" si="3"/>
        <v>0.20312803567823801</v>
      </c>
      <c r="I30" s="5"/>
      <c r="J30" s="5">
        <f t="shared" si="4"/>
        <v>7.8189299069938101E-2</v>
      </c>
      <c r="K30" s="5">
        <f t="shared" si="4"/>
        <v>0.12888200730612553</v>
      </c>
      <c r="L30" s="5"/>
      <c r="M30" s="5">
        <f>LOG10(M16)-$A30</f>
        <v>0.17094335230683677</v>
      </c>
      <c r="N30" s="11"/>
      <c r="O30" s="11">
        <f>LOG10(O16)-$A30</f>
        <v>0.2330912590556814</v>
      </c>
      <c r="P30" s="11"/>
      <c r="Q30" s="11"/>
      <c r="R30" s="11">
        <f>LOG10(R16)-$A30</f>
        <v>3.472360528884777E-2</v>
      </c>
      <c r="S30" s="11">
        <f t="shared" ref="S30:Z30" si="18">LOG10(S16)-$A30</f>
        <v>1.1242509439324921E-2</v>
      </c>
      <c r="T30" s="11">
        <f t="shared" si="18"/>
        <v>1.1242509439324921E-2</v>
      </c>
      <c r="U30" s="11"/>
      <c r="V30" s="11">
        <f t="shared" si="18"/>
        <v>0.13618124604762494</v>
      </c>
      <c r="W30" s="11">
        <f t="shared" si="18"/>
        <v>0.17094335230683677</v>
      </c>
      <c r="X30" s="11">
        <f t="shared" si="18"/>
        <v>1.1242509439324921E-2</v>
      </c>
      <c r="Y30" s="11">
        <f t="shared" si="18"/>
        <v>0.11769784035361164</v>
      </c>
      <c r="Z30" s="11"/>
    </row>
    <row r="32" spans="1:26">
      <c r="B32" s="1"/>
      <c r="C32" s="1" t="s">
        <v>26</v>
      </c>
      <c r="D32" s="1" t="s">
        <v>27</v>
      </c>
      <c r="E32" s="1" t="s">
        <v>28</v>
      </c>
      <c r="F32" s="1" t="s">
        <v>29</v>
      </c>
      <c r="G32" s="1" t="s">
        <v>30</v>
      </c>
      <c r="H32" s="1" t="s">
        <v>31</v>
      </c>
      <c r="I32" s="1"/>
      <c r="J32" s="1" t="s">
        <v>32</v>
      </c>
      <c r="K32" s="1" t="s">
        <v>33</v>
      </c>
      <c r="L32" s="1" t="s">
        <v>34</v>
      </c>
    </row>
    <row r="33" spans="2:12">
      <c r="B33" s="1">
        <v>1</v>
      </c>
      <c r="C33">
        <f>COUNT(D4:Q4)</f>
        <v>12</v>
      </c>
      <c r="D33" s="18">
        <f>AVERAGE(D4:Q4)</f>
        <v>226.91666666666666</v>
      </c>
      <c r="E33">
        <f>MIN(D4:Q4)</f>
        <v>223</v>
      </c>
      <c r="F33">
        <f>MAX(D4:Q4)</f>
        <v>240</v>
      </c>
      <c r="G33" s="19">
        <f>STDEV(D4:Q4)</f>
        <v>4.9992423668412709</v>
      </c>
      <c r="H33" s="19">
        <f>G33*100/D33</f>
        <v>2.2031181932462451</v>
      </c>
      <c r="I33" s="2">
        <v>1</v>
      </c>
      <c r="J33" s="5">
        <f t="shared" ref="J33:J45" si="19">LOG10(D33)-$A18</f>
        <v>6.2866395292339394E-2</v>
      </c>
      <c r="K33" s="5">
        <f t="shared" ref="K33:K45" si="20">LOG10(E33)-$A18</f>
        <v>5.5304863048160513E-2</v>
      </c>
      <c r="L33" s="5">
        <f t="shared" ref="L33:L45" si="21">LOG10(F33)-$A18</f>
        <v>8.7211241711605769E-2</v>
      </c>
    </row>
    <row r="34" spans="2:12">
      <c r="B34" s="1">
        <v>3</v>
      </c>
      <c r="C34">
        <f t="shared" ref="C34:C45" si="22">COUNT(D5:Q5)</f>
        <v>14</v>
      </c>
      <c r="D34" s="18">
        <f t="shared" ref="D34:D45" si="23">AVERAGE(D5:Q5)</f>
        <v>35.092857142857142</v>
      </c>
      <c r="E34">
        <f t="shared" ref="E34:E45" si="24">MIN(D5:Q5)</f>
        <v>33.1</v>
      </c>
      <c r="F34">
        <f t="shared" ref="F34:F45" si="25">MAX(D5:Q5)</f>
        <v>36.700000000000003</v>
      </c>
      <c r="G34" s="19">
        <f t="shared" ref="G34:G45" si="26">STDEV(D5:Q5)</f>
        <v>1.0673217997286262</v>
      </c>
      <c r="H34" s="19">
        <f t="shared" ref="H34:H45" si="27">G34*100/D34</f>
        <v>3.041421778180494</v>
      </c>
      <c r="I34" s="2">
        <v>3</v>
      </c>
      <c r="J34" s="5">
        <f t="shared" si="19"/>
        <v>0.14621872845658368</v>
      </c>
      <c r="K34" s="5">
        <f t="shared" si="20"/>
        <v>0.12082799377571884</v>
      </c>
      <c r="L34" s="5">
        <f t="shared" si="21"/>
        <v>0.1656660642520893</v>
      </c>
    </row>
    <row r="35" spans="2:12">
      <c r="B35" s="1">
        <v>4</v>
      </c>
      <c r="C35">
        <f t="shared" si="22"/>
        <v>13</v>
      </c>
      <c r="D35" s="18">
        <f t="shared" si="23"/>
        <v>31.553846153846152</v>
      </c>
      <c r="E35">
        <f t="shared" si="24"/>
        <v>29.1</v>
      </c>
      <c r="F35">
        <f t="shared" si="25"/>
        <v>34</v>
      </c>
      <c r="G35" s="19">
        <f t="shared" si="26"/>
        <v>1.2346493325471304</v>
      </c>
      <c r="H35" s="19">
        <f t="shared" si="27"/>
        <v>3.91283308705819</v>
      </c>
      <c r="I35" s="2">
        <v>4</v>
      </c>
      <c r="J35" s="5">
        <f t="shared" si="19"/>
        <v>9.6052303725510768E-2</v>
      </c>
      <c r="K35" s="5">
        <f t="shared" si="20"/>
        <v>6.0892988985907337E-2</v>
      </c>
      <c r="L35" s="5">
        <f t="shared" si="21"/>
        <v>0.12847891704225511</v>
      </c>
    </row>
    <row r="36" spans="2:12">
      <c r="B36" s="1">
        <v>5</v>
      </c>
      <c r="C36">
        <f t="shared" si="22"/>
        <v>13</v>
      </c>
      <c r="D36" s="18">
        <f t="shared" si="23"/>
        <v>51</v>
      </c>
      <c r="E36">
        <f t="shared" si="24"/>
        <v>48</v>
      </c>
      <c r="F36">
        <f t="shared" si="25"/>
        <v>53</v>
      </c>
      <c r="G36" s="19">
        <f t="shared" si="26"/>
        <v>1.3385315336840842</v>
      </c>
      <c r="H36" s="19">
        <f t="shared" si="27"/>
        <v>2.6245716346746746</v>
      </c>
      <c r="I36" s="2">
        <v>5</v>
      </c>
      <c r="J36" s="5">
        <f t="shared" si="19"/>
        <v>9.9570176097936169E-2</v>
      </c>
      <c r="K36" s="5">
        <f t="shared" si="20"/>
        <v>7.3241237375587076E-2</v>
      </c>
      <c r="L36" s="5">
        <f t="shared" si="21"/>
        <v>0.11627586960078884</v>
      </c>
    </row>
    <row r="37" spans="2:12">
      <c r="B37" s="1" t="s">
        <v>35</v>
      </c>
      <c r="C37">
        <f t="shared" si="22"/>
        <v>11</v>
      </c>
      <c r="D37" s="18">
        <f t="shared" si="23"/>
        <v>42.063636363636363</v>
      </c>
      <c r="E37">
        <f t="shared" si="24"/>
        <v>39</v>
      </c>
      <c r="F37">
        <f t="shared" si="25"/>
        <v>44</v>
      </c>
      <c r="G37" s="19">
        <f t="shared" si="26"/>
        <v>1.3245925617130676</v>
      </c>
      <c r="H37" s="19">
        <f t="shared" si="27"/>
        <v>3.1490205703141867</v>
      </c>
      <c r="I37" s="2" t="s">
        <v>35</v>
      </c>
      <c r="J37" s="5">
        <f t="shared" si="19"/>
        <v>7.9906814341671906E-2</v>
      </c>
      <c r="K37" s="5">
        <f t="shared" si="20"/>
        <v>4.7064607026499061E-2</v>
      </c>
      <c r="L37" s="5">
        <f t="shared" si="21"/>
        <v>9.9452676486187386E-2</v>
      </c>
    </row>
    <row r="38" spans="2:12">
      <c r="B38" s="1">
        <v>10</v>
      </c>
      <c r="C38">
        <f t="shared" si="22"/>
        <v>12</v>
      </c>
      <c r="D38" s="18">
        <f t="shared" si="23"/>
        <v>49.291666666666664</v>
      </c>
      <c r="E38">
        <f t="shared" si="24"/>
        <v>47</v>
      </c>
      <c r="F38">
        <f t="shared" si="25"/>
        <v>53</v>
      </c>
      <c r="G38" s="19">
        <f t="shared" si="26"/>
        <v>1.8277946638870062</v>
      </c>
      <c r="H38" s="19">
        <f t="shared" si="27"/>
        <v>3.708121042543377</v>
      </c>
      <c r="I38" s="2">
        <v>10</v>
      </c>
      <c r="J38" s="5">
        <f t="shared" si="19"/>
        <v>0.11077350291632415</v>
      </c>
      <c r="K38" s="5">
        <f t="shared" si="20"/>
        <v>9.0097857935717451E-2</v>
      </c>
      <c r="L38" s="5">
        <f t="shared" si="21"/>
        <v>0.14227586960078886</v>
      </c>
    </row>
    <row r="39" spans="2:12">
      <c r="B39" s="1">
        <v>11</v>
      </c>
      <c r="C39">
        <f t="shared" si="22"/>
        <v>11</v>
      </c>
      <c r="D39" s="18">
        <f t="shared" si="23"/>
        <v>47.154545454545456</v>
      </c>
      <c r="E39">
        <f t="shared" si="24"/>
        <v>45</v>
      </c>
      <c r="F39">
        <f t="shared" si="25"/>
        <v>49</v>
      </c>
      <c r="G39" s="19">
        <f t="shared" si="26"/>
        <v>1.2659886542646304</v>
      </c>
      <c r="H39" s="19">
        <f t="shared" si="27"/>
        <v>2.6847648345692949</v>
      </c>
      <c r="I39" s="2">
        <v>11</v>
      </c>
      <c r="J39" s="5">
        <f t="shared" si="19"/>
        <v>0.10052356283536001</v>
      </c>
      <c r="K39" s="5">
        <f t="shared" si="20"/>
        <v>8.0212513775343774E-2</v>
      </c>
      <c r="L39" s="5">
        <f t="shared" si="21"/>
        <v>0.11719608002851367</v>
      </c>
    </row>
    <row r="40" spans="2:12">
      <c r="B40" s="1">
        <v>12</v>
      </c>
      <c r="C40">
        <f t="shared" si="22"/>
        <v>11</v>
      </c>
      <c r="D40" s="18">
        <f t="shared" si="23"/>
        <v>36.06363636363637</v>
      </c>
      <c r="E40">
        <f t="shared" si="24"/>
        <v>34.5</v>
      </c>
      <c r="F40">
        <f t="shared" si="25"/>
        <v>38.4</v>
      </c>
      <c r="G40" s="19">
        <f t="shared" si="26"/>
        <v>1.248417179689925</v>
      </c>
      <c r="H40" s="19">
        <f t="shared" si="27"/>
        <v>3.4617063212980015</v>
      </c>
      <c r="I40" s="2">
        <v>12</v>
      </c>
      <c r="J40" s="5">
        <f t="shared" si="19"/>
        <v>7.9069515315925543E-2</v>
      </c>
      <c r="K40" s="5">
        <f t="shared" si="20"/>
        <v>5.9819095073274209E-2</v>
      </c>
      <c r="L40" s="5">
        <f t="shared" si="21"/>
        <v>0.10633122436753073</v>
      </c>
    </row>
    <row r="41" spans="2:12">
      <c r="B41" s="1">
        <v>13</v>
      </c>
      <c r="C41">
        <f t="shared" si="22"/>
        <v>11</v>
      </c>
      <c r="D41" s="18">
        <f t="shared" si="23"/>
        <v>28.4</v>
      </c>
      <c r="E41">
        <f t="shared" si="24"/>
        <v>27</v>
      </c>
      <c r="F41">
        <f t="shared" si="25"/>
        <v>30</v>
      </c>
      <c r="G41" s="19">
        <f t="shared" si="26"/>
        <v>0.87292611371195783</v>
      </c>
      <c r="H41" s="19">
        <f t="shared" si="27"/>
        <v>3.0736834989857673</v>
      </c>
      <c r="I41" s="2">
        <v>13</v>
      </c>
      <c r="J41" s="5">
        <f t="shared" si="19"/>
        <v>7.9318340047037639E-2</v>
      </c>
      <c r="K41" s="5">
        <f t="shared" si="20"/>
        <v>5.7363764158987252E-2</v>
      </c>
      <c r="L41" s="5">
        <f t="shared" si="21"/>
        <v>0.10312125471966227</v>
      </c>
    </row>
    <row r="42" spans="2:12">
      <c r="B42" s="2" t="s">
        <v>0</v>
      </c>
      <c r="C42">
        <f t="shared" si="22"/>
        <v>10</v>
      </c>
      <c r="D42" s="18">
        <f t="shared" si="23"/>
        <v>27.5</v>
      </c>
      <c r="E42">
        <f t="shared" si="24"/>
        <v>26</v>
      </c>
      <c r="F42">
        <f t="shared" si="25"/>
        <v>28.7</v>
      </c>
      <c r="G42" s="19">
        <f t="shared" si="26"/>
        <v>0.80553639823964818</v>
      </c>
      <c r="H42" s="19">
        <f t="shared" si="27"/>
        <v>2.9292232663259932</v>
      </c>
      <c r="I42" s="2" t="s">
        <v>0</v>
      </c>
      <c r="J42" s="5">
        <f t="shared" si="19"/>
        <v>7.333269383026253E-2</v>
      </c>
      <c r="K42" s="5">
        <f t="shared" si="20"/>
        <v>4.8973347970817871E-2</v>
      </c>
      <c r="L42" s="5">
        <f t="shared" si="21"/>
        <v>9.1881896733992274E-2</v>
      </c>
    </row>
    <row r="43" spans="2:12">
      <c r="B43" s="1">
        <v>14</v>
      </c>
      <c r="C43">
        <f t="shared" si="22"/>
        <v>11</v>
      </c>
      <c r="D43" s="18">
        <f t="shared" si="23"/>
        <v>31.427272727272726</v>
      </c>
      <c r="E43">
        <f t="shared" si="24"/>
        <v>30</v>
      </c>
      <c r="F43">
        <f t="shared" si="25"/>
        <v>33</v>
      </c>
      <c r="G43" s="19">
        <f t="shared" si="26"/>
        <v>0.80385435134858163</v>
      </c>
      <c r="H43" s="19">
        <f t="shared" si="27"/>
        <v>2.5578240858647381</v>
      </c>
      <c r="I43" s="2">
        <v>14</v>
      </c>
      <c r="J43" s="5">
        <f t="shared" si="19"/>
        <v>7.8306694384181696E-2</v>
      </c>
      <c r="K43" s="5">
        <f t="shared" si="20"/>
        <v>5.8121254719662341E-2</v>
      </c>
      <c r="L43" s="5">
        <f t="shared" si="21"/>
        <v>9.9513939877887481E-2</v>
      </c>
    </row>
    <row r="44" spans="2:12">
      <c r="B44" s="1">
        <v>7</v>
      </c>
      <c r="C44">
        <f t="shared" si="22"/>
        <v>12</v>
      </c>
      <c r="D44" s="18">
        <f t="shared" si="23"/>
        <v>47.591666666666669</v>
      </c>
      <c r="E44">
        <f t="shared" si="24"/>
        <v>46</v>
      </c>
      <c r="F44">
        <f t="shared" si="25"/>
        <v>49.5</v>
      </c>
      <c r="G44" s="19">
        <f t="shared" si="26"/>
        <v>1.179721333299675</v>
      </c>
      <c r="H44" s="19">
        <f t="shared" si="27"/>
        <v>2.4788401330057956</v>
      </c>
      <c r="I44" s="2">
        <v>7</v>
      </c>
      <c r="J44" s="5">
        <f t="shared" si="19"/>
        <v>0.12153091411714678</v>
      </c>
      <c r="K44" s="5">
        <f t="shared" si="20"/>
        <v>0.10675783168157404</v>
      </c>
      <c r="L44" s="5">
        <f t="shared" si="21"/>
        <v>0.1386051989335686</v>
      </c>
    </row>
    <row r="45" spans="2:12">
      <c r="B45" s="1">
        <v>8</v>
      </c>
      <c r="C45">
        <f t="shared" si="22"/>
        <v>9</v>
      </c>
      <c r="D45" s="18">
        <f t="shared" si="23"/>
        <v>11.922222222222222</v>
      </c>
      <c r="E45">
        <f t="shared" si="24"/>
        <v>10</v>
      </c>
      <c r="F45">
        <f t="shared" si="25"/>
        <v>15</v>
      </c>
      <c r="G45" s="19">
        <f t="shared" si="26"/>
        <v>1.7760755739676353</v>
      </c>
      <c r="H45" s="19">
        <f t="shared" si="27"/>
        <v>14.897185615758357</v>
      </c>
      <c r="I45" s="2">
        <v>8</v>
      </c>
      <c r="J45" s="5">
        <f t="shared" si="19"/>
        <v>0.13335721252662636</v>
      </c>
      <c r="K45" s="5">
        <f t="shared" si="20"/>
        <v>5.7000000000000051E-2</v>
      </c>
      <c r="L45" s="5">
        <f t="shared" si="21"/>
        <v>0.2330912590556814</v>
      </c>
    </row>
  </sheetData>
  <sheetCalcPr fullCalcOnLoad="1"/>
  <phoneticPr fontId="3"/>
  <pageMargins left="0.75" right="0.75" top="1" bottom="1" header="0.4921259845" footer="0.492125984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Feuil3</vt:lpstr>
      <vt:lpstr>Feuil2</vt:lpstr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dcterms:created xsi:type="dcterms:W3CDTF">2005-06-08T13:40:09Z</dcterms:created>
  <dcterms:modified xsi:type="dcterms:W3CDTF">2018-11-06T09:59:03Z</dcterms:modified>
</cp:coreProperties>
</file>