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220" windowHeight="19680" activeTab="1"/>
  </bookViews>
  <sheets>
    <sheet name="Feuil3" sheetId="5" r:id="rId1"/>
    <sheet name="Feuil2" sheetId="4" r:id="rId2"/>
    <sheet name="Feuil1" sheetId="3" r:id="rId3"/>
  </sheets>
  <definedNames>
    <definedName name="_xlnm.Print_Area" localSheetId="2">Feuil1!$B$1:$K$31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5" i="3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C44"/>
  <c r="D44"/>
  <c r="E44"/>
  <c r="F44"/>
  <c r="G44"/>
  <c r="C45"/>
  <c r="D45"/>
  <c r="E45"/>
  <c r="F45"/>
  <c r="G45"/>
  <c r="C46"/>
  <c r="D46"/>
  <c r="E46"/>
  <c r="F46"/>
  <c r="G46"/>
  <c r="G34"/>
  <c r="F34"/>
  <c r="E34"/>
  <c r="D34"/>
  <c r="C34"/>
  <c r="L46"/>
  <c r="K46"/>
  <c r="J46"/>
  <c r="H46"/>
  <c r="L45"/>
  <c r="K45"/>
  <c r="J45"/>
  <c r="H45"/>
  <c r="L44"/>
  <c r="K44"/>
  <c r="J44"/>
  <c r="H44"/>
  <c r="L43"/>
  <c r="K43"/>
  <c r="J43"/>
  <c r="H43"/>
  <c r="L42"/>
  <c r="K42"/>
  <c r="J42"/>
  <c r="H42"/>
  <c r="L41"/>
  <c r="K41"/>
  <c r="J41"/>
  <c r="H41"/>
  <c r="L40"/>
  <c r="K40"/>
  <c r="J40"/>
  <c r="H40"/>
  <c r="L39"/>
  <c r="K39"/>
  <c r="J39"/>
  <c r="H39"/>
  <c r="L38"/>
  <c r="K38"/>
  <c r="J38"/>
  <c r="H38"/>
  <c r="L37"/>
  <c r="K37"/>
  <c r="J37"/>
  <c r="H37"/>
  <c r="L36"/>
  <c r="K36"/>
  <c r="J36"/>
  <c r="H36"/>
  <c r="L35"/>
  <c r="K35"/>
  <c r="J35"/>
  <c r="H35"/>
  <c r="L34"/>
  <c r="K34"/>
  <c r="J34"/>
  <c r="H34"/>
  <c r="D28"/>
  <c r="E28"/>
  <c r="F28"/>
  <c r="G28"/>
  <c r="H28"/>
  <c r="I28"/>
  <c r="J28"/>
  <c r="K28"/>
  <c r="O28"/>
  <c r="P28"/>
  <c r="Q28"/>
  <c r="R28"/>
  <c r="S28"/>
  <c r="S31"/>
  <c r="R31"/>
  <c r="Q31"/>
  <c r="P31"/>
  <c r="O31"/>
  <c r="R30"/>
  <c r="Q30"/>
  <c r="P30"/>
  <c r="O30"/>
  <c r="S29"/>
  <c r="R29"/>
  <c r="Q29"/>
  <c r="P29"/>
  <c r="O29"/>
  <c r="S27"/>
  <c r="R27"/>
  <c r="Q27"/>
  <c r="P27"/>
  <c r="O27"/>
  <c r="S26"/>
  <c r="R26"/>
  <c r="Q26"/>
  <c r="P26"/>
  <c r="O26"/>
  <c r="S25"/>
  <c r="R25"/>
  <c r="Q25"/>
  <c r="P25"/>
  <c r="O25"/>
  <c r="S24"/>
  <c r="R24"/>
  <c r="Q24"/>
  <c r="P24"/>
  <c r="O24"/>
  <c r="S23"/>
  <c r="R23"/>
  <c r="Q23"/>
  <c r="P23"/>
  <c r="O23"/>
  <c r="S22"/>
  <c r="R22"/>
  <c r="Q22"/>
  <c r="P22"/>
  <c r="O22"/>
  <c r="S21"/>
  <c r="R21"/>
  <c r="Q21"/>
  <c r="P21"/>
  <c r="O21"/>
  <c r="S20"/>
  <c r="R20"/>
  <c r="Q20"/>
  <c r="P20"/>
  <c r="O20"/>
  <c r="S19"/>
  <c r="R19"/>
  <c r="Q19"/>
  <c r="P19"/>
  <c r="O19"/>
  <c r="M18"/>
  <c r="M30"/>
  <c r="M31"/>
  <c r="M20"/>
  <c r="M21"/>
  <c r="M22"/>
  <c r="M23"/>
  <c r="N31"/>
  <c r="N30"/>
  <c r="N29"/>
  <c r="N27"/>
  <c r="N26"/>
  <c r="N25"/>
  <c r="N24"/>
  <c r="N23"/>
  <c r="N22"/>
  <c r="N21"/>
  <c r="N20"/>
  <c r="N19"/>
  <c r="N18"/>
  <c r="L31"/>
  <c r="L30"/>
  <c r="L29"/>
  <c r="L27"/>
  <c r="L26"/>
  <c r="L25"/>
  <c r="L24"/>
  <c r="L23"/>
  <c r="L22"/>
  <c r="L21"/>
  <c r="L20"/>
  <c r="L19"/>
  <c r="L18"/>
  <c r="C31"/>
  <c r="C30"/>
  <c r="C29"/>
  <c r="C27"/>
  <c r="C26"/>
  <c r="C25"/>
  <c r="C24"/>
  <c r="C23"/>
  <c r="C22"/>
  <c r="C21"/>
  <c r="C20"/>
  <c r="C19"/>
  <c r="C18"/>
  <c r="D31"/>
  <c r="D30"/>
  <c r="D29"/>
  <c r="D27"/>
  <c r="D25"/>
  <c r="D24"/>
  <c r="D23"/>
  <c r="D22"/>
  <c r="D21"/>
  <c r="D20"/>
  <c r="D19"/>
  <c r="D18"/>
  <c r="I26"/>
  <c r="K29"/>
  <c r="K27"/>
  <c r="K26"/>
  <c r="K25"/>
  <c r="K24"/>
  <c r="K23"/>
  <c r="K22"/>
  <c r="K21"/>
  <c r="K20"/>
  <c r="K19"/>
  <c r="K18"/>
  <c r="I18"/>
  <c r="I19"/>
  <c r="I20"/>
  <c r="I21"/>
  <c r="I22"/>
  <c r="I23"/>
  <c r="I24"/>
  <c r="I25"/>
  <c r="I27"/>
  <c r="I29"/>
  <c r="I30"/>
  <c r="I31"/>
  <c r="J18"/>
  <c r="J19"/>
  <c r="J20"/>
  <c r="J21"/>
  <c r="J22"/>
  <c r="J23"/>
  <c r="J24"/>
  <c r="J25"/>
  <c r="J26"/>
  <c r="J27"/>
  <c r="J29"/>
  <c r="J30"/>
  <c r="J31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G24"/>
  <c r="H24"/>
  <c r="E25"/>
  <c r="F25"/>
  <c r="G25"/>
  <c r="H25"/>
  <c r="E26"/>
  <c r="F26"/>
  <c r="G26"/>
  <c r="H26"/>
  <c r="E27"/>
  <c r="F27"/>
  <c r="G27"/>
  <c r="H27"/>
  <c r="E29"/>
  <c r="F29"/>
  <c r="G29"/>
  <c r="H29"/>
  <c r="E30"/>
  <c r="F30"/>
  <c r="G30"/>
  <c r="H30"/>
  <c r="E31"/>
  <c r="F31"/>
  <c r="G31"/>
  <c r="H31"/>
  <c r="H20" i="4"/>
  <c r="I20"/>
  <c r="J20"/>
  <c r="K20"/>
  <c r="L20"/>
  <c r="H21"/>
  <c r="I21"/>
  <c r="J21"/>
  <c r="K21"/>
  <c r="L21"/>
  <c r="H22"/>
  <c r="I22"/>
  <c r="J22"/>
  <c r="K22"/>
  <c r="L22"/>
  <c r="H23"/>
  <c r="I23"/>
  <c r="J23"/>
  <c r="K23"/>
  <c r="L23"/>
  <c r="H24"/>
  <c r="I24"/>
  <c r="J24"/>
  <c r="K24"/>
  <c r="L24"/>
  <c r="H26"/>
  <c r="I26"/>
  <c r="J26"/>
  <c r="K26"/>
  <c r="L26"/>
  <c r="H27"/>
  <c r="I27"/>
  <c r="J27"/>
  <c r="K27"/>
  <c r="L27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D31"/>
  <c r="E31"/>
  <c r="F31"/>
  <c r="G31"/>
  <c r="C21"/>
  <c r="C22"/>
  <c r="C23"/>
  <c r="C24"/>
  <c r="C25"/>
  <c r="C26"/>
  <c r="C27"/>
  <c r="C28"/>
  <c r="C29"/>
  <c r="C30"/>
  <c r="C31"/>
  <c r="C20"/>
  <c r="I5"/>
  <c r="J5"/>
  <c r="K5"/>
  <c r="K19"/>
  <c r="J19"/>
  <c r="I19"/>
  <c r="H19"/>
  <c r="L5"/>
  <c r="L19"/>
  <c r="A31" i="5"/>
  <c r="A30"/>
  <c r="A29"/>
  <c r="A20"/>
  <c r="A21"/>
  <c r="A22"/>
  <c r="A23"/>
  <c r="A24"/>
  <c r="A25"/>
  <c r="A26"/>
  <c r="A27"/>
  <c r="A19"/>
  <c r="T35"/>
  <c r="U35"/>
  <c r="V35"/>
  <c r="W35"/>
  <c r="X35"/>
  <c r="T36"/>
  <c r="U36"/>
  <c r="V36"/>
  <c r="W36"/>
  <c r="X36"/>
  <c r="T37"/>
  <c r="U37"/>
  <c r="V37"/>
  <c r="W37"/>
  <c r="X37"/>
  <c r="T38"/>
  <c r="U38"/>
  <c r="V38"/>
  <c r="W38"/>
  <c r="X38"/>
  <c r="T39"/>
  <c r="U39"/>
  <c r="V39"/>
  <c r="W39"/>
  <c r="X39"/>
  <c r="T40"/>
  <c r="U40"/>
  <c r="V40"/>
  <c r="W40"/>
  <c r="X40"/>
  <c r="T41"/>
  <c r="U41"/>
  <c r="V41"/>
  <c r="W41"/>
  <c r="X41"/>
  <c r="T42"/>
  <c r="U42"/>
  <c r="V42"/>
  <c r="W42"/>
  <c r="X42"/>
  <c r="T43"/>
  <c r="U43"/>
  <c r="V43"/>
  <c r="W43"/>
  <c r="X43"/>
  <c r="T44"/>
  <c r="U44"/>
  <c r="V44"/>
  <c r="W44"/>
  <c r="X44"/>
  <c r="T45"/>
  <c r="U45"/>
  <c r="V45"/>
  <c r="W45"/>
  <c r="X45"/>
  <c r="T46"/>
  <c r="U46"/>
  <c r="V46"/>
  <c r="W46"/>
  <c r="X46"/>
  <c r="X34"/>
  <c r="W34"/>
  <c r="V34"/>
  <c r="U34"/>
  <c r="T34"/>
  <c r="AC46"/>
  <c r="AB46"/>
  <c r="AA46"/>
  <c r="Y46"/>
  <c r="AC45"/>
  <c r="AB45"/>
  <c r="AA45"/>
  <c r="Y45"/>
  <c r="AC44"/>
  <c r="AB44"/>
  <c r="AA44"/>
  <c r="Y44"/>
  <c r="AC43"/>
  <c r="AB43"/>
  <c r="AA43"/>
  <c r="Y43"/>
  <c r="AC42"/>
  <c r="AB42"/>
  <c r="AA42"/>
  <c r="Y42"/>
  <c r="AC41"/>
  <c r="AB41"/>
  <c r="AA41"/>
  <c r="Y41"/>
  <c r="AC40"/>
  <c r="AB40"/>
  <c r="AA40"/>
  <c r="Y40"/>
  <c r="AC39"/>
  <c r="AB39"/>
  <c r="AA39"/>
  <c r="Y39"/>
  <c r="AC38"/>
  <c r="AB38"/>
  <c r="AA38"/>
  <c r="Y38"/>
  <c r="AC37"/>
  <c r="AB37"/>
  <c r="AA37"/>
  <c r="Y37"/>
  <c r="AC36"/>
  <c r="AB36"/>
  <c r="AA36"/>
  <c r="Y36"/>
  <c r="AC35"/>
  <c r="AB35"/>
  <c r="AA35"/>
  <c r="Y35"/>
  <c r="AC34"/>
  <c r="AB34"/>
  <c r="AA34"/>
  <c r="Y34"/>
  <c r="F34"/>
  <c r="L34"/>
  <c r="E34"/>
  <c r="K34"/>
  <c r="D34"/>
  <c r="J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G34"/>
  <c r="H34"/>
  <c r="C34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N31"/>
  <c r="M31"/>
  <c r="L31"/>
  <c r="Q31"/>
  <c r="K31"/>
  <c r="J31"/>
  <c r="I31"/>
  <c r="S31"/>
  <c r="G31"/>
  <c r="F31"/>
  <c r="E31"/>
  <c r="T31"/>
  <c r="D31"/>
  <c r="U31"/>
  <c r="P31"/>
  <c r="C31"/>
  <c r="M30"/>
  <c r="L30"/>
  <c r="Q30"/>
  <c r="K30"/>
  <c r="J30"/>
  <c r="I30"/>
  <c r="S30"/>
  <c r="G30"/>
  <c r="F30"/>
  <c r="E30"/>
  <c r="T30"/>
  <c r="D30"/>
  <c r="U30"/>
  <c r="P30"/>
  <c r="C30"/>
  <c r="N29"/>
  <c r="M29"/>
  <c r="L29"/>
  <c r="Q29"/>
  <c r="K29"/>
  <c r="J29"/>
  <c r="S29"/>
  <c r="H29"/>
  <c r="G29"/>
  <c r="F29"/>
  <c r="E29"/>
  <c r="T29"/>
  <c r="D29"/>
  <c r="U29"/>
  <c r="P29"/>
  <c r="C29"/>
  <c r="N28"/>
  <c r="M28"/>
  <c r="L28"/>
  <c r="Q28"/>
  <c r="K28"/>
  <c r="H28"/>
  <c r="G28"/>
  <c r="F28"/>
  <c r="E28"/>
  <c r="T28"/>
  <c r="D28"/>
  <c r="U28"/>
  <c r="P28"/>
  <c r="N27"/>
  <c r="M27"/>
  <c r="L27"/>
  <c r="Q27"/>
  <c r="K27"/>
  <c r="J27"/>
  <c r="S27"/>
  <c r="H27"/>
  <c r="G27"/>
  <c r="F27"/>
  <c r="E27"/>
  <c r="T27"/>
  <c r="D27"/>
  <c r="U27"/>
  <c r="P27"/>
  <c r="C27"/>
  <c r="N26"/>
  <c r="M26"/>
  <c r="L26"/>
  <c r="Q26"/>
  <c r="K26"/>
  <c r="J26"/>
  <c r="S26"/>
  <c r="H26"/>
  <c r="G26"/>
  <c r="F26"/>
  <c r="E26"/>
  <c r="T26"/>
  <c r="D26"/>
  <c r="U26"/>
  <c r="C26"/>
  <c r="N25"/>
  <c r="M25"/>
  <c r="L25"/>
  <c r="Q25"/>
  <c r="K25"/>
  <c r="J25"/>
  <c r="S25"/>
  <c r="H25"/>
  <c r="G25"/>
  <c r="F25"/>
  <c r="E25"/>
  <c r="T25"/>
  <c r="D25"/>
  <c r="U25"/>
  <c r="P25"/>
  <c r="C25"/>
  <c r="N24"/>
  <c r="M24"/>
  <c r="L24"/>
  <c r="Q24"/>
  <c r="K24"/>
  <c r="J24"/>
  <c r="S24"/>
  <c r="H24"/>
  <c r="G24"/>
  <c r="F24"/>
  <c r="E24"/>
  <c r="T24"/>
  <c r="U24"/>
  <c r="P24"/>
  <c r="C24"/>
  <c r="N23"/>
  <c r="M23"/>
  <c r="L23"/>
  <c r="Q23"/>
  <c r="K23"/>
  <c r="J23"/>
  <c r="I23"/>
  <c r="S23"/>
  <c r="H23"/>
  <c r="G23"/>
  <c r="F23"/>
  <c r="E23"/>
  <c r="T23"/>
  <c r="D23"/>
  <c r="U23"/>
  <c r="P23"/>
  <c r="C23"/>
  <c r="N22"/>
  <c r="M22"/>
  <c r="L22"/>
  <c r="Q22"/>
  <c r="K22"/>
  <c r="J22"/>
  <c r="I22"/>
  <c r="S22"/>
  <c r="H22"/>
  <c r="G22"/>
  <c r="F22"/>
  <c r="E22"/>
  <c r="T22"/>
  <c r="D22"/>
  <c r="U22"/>
  <c r="P22"/>
  <c r="C22"/>
  <c r="N21"/>
  <c r="M21"/>
  <c r="L21"/>
  <c r="Q21"/>
  <c r="K21"/>
  <c r="J21"/>
  <c r="I21"/>
  <c r="S21"/>
  <c r="H21"/>
  <c r="G21"/>
  <c r="F21"/>
  <c r="E21"/>
  <c r="T21"/>
  <c r="D21"/>
  <c r="U21"/>
  <c r="P21"/>
  <c r="C21"/>
  <c r="N20"/>
  <c r="M20"/>
  <c r="L20"/>
  <c r="Q20"/>
  <c r="K20"/>
  <c r="J20"/>
  <c r="I20"/>
  <c r="S20"/>
  <c r="H20"/>
  <c r="G20"/>
  <c r="F20"/>
  <c r="E20"/>
  <c r="T20"/>
  <c r="D20"/>
  <c r="U20"/>
  <c r="P20"/>
  <c r="C20"/>
  <c r="N19"/>
  <c r="M19"/>
  <c r="L19"/>
  <c r="Q19"/>
  <c r="K19"/>
  <c r="J19"/>
  <c r="S19"/>
  <c r="H19"/>
  <c r="G19"/>
  <c r="F19"/>
  <c r="E19"/>
  <c r="T19"/>
  <c r="D19"/>
  <c r="U19"/>
  <c r="P19"/>
  <c r="C19"/>
  <c r="J18"/>
  <c r="I18"/>
  <c r="S18"/>
  <c r="H18"/>
  <c r="G18"/>
  <c r="F18"/>
  <c r="E18"/>
  <c r="T18"/>
  <c r="D18"/>
  <c r="U18"/>
  <c r="P18"/>
  <c r="C18"/>
</calcChain>
</file>

<file path=xl/comments1.xml><?xml version="1.0" encoding="utf-8"?>
<comments xmlns="http://schemas.openxmlformats.org/spreadsheetml/2006/main">
  <authors>
    <author>PALEONTOLOGIE</author>
  </authors>
  <commentList>
    <comment ref="C4" authorId="0">
      <text>
        <r>
          <rPr>
            <sz val="9"/>
            <color indexed="81"/>
            <rFont val="Geneva"/>
          </rPr>
          <t xml:space="preserve">mesuré à Bowling Green soius le numéro 64556
</t>
        </r>
      </text>
    </comment>
  </commentList>
</comments>
</file>

<file path=xl/comments2.xml><?xml version="1.0" encoding="utf-8"?>
<comments xmlns="http://schemas.openxmlformats.org/spreadsheetml/2006/main">
  <authors>
    <author>PALEONTOLOGIE</author>
  </authors>
  <commentList>
    <comment ref="C4" authorId="0">
      <text>
        <r>
          <rPr>
            <sz val="9"/>
            <color indexed="81"/>
            <rFont val="Geneva"/>
          </rPr>
          <t xml:space="preserve">mesuré à Bowling Green soius le numéro 64556
</t>
        </r>
      </text>
    </comment>
  </commentList>
</comments>
</file>

<file path=xl/sharedStrings.xml><?xml version="1.0" encoding="utf-8"?>
<sst xmlns="http://schemas.openxmlformats.org/spreadsheetml/2006/main" count="209" uniqueCount="50">
  <si>
    <t>VE</t>
  </si>
  <si>
    <t>Log10(E.h.o)</t>
  </si>
  <si>
    <t>Tarija</t>
  </si>
  <si>
    <t>TAR 1179</t>
  </si>
  <si>
    <t>13bis</t>
  </si>
  <si>
    <t>8 et 8bis unies</t>
  </si>
  <si>
    <t>TAR 1180</t>
  </si>
  <si>
    <t>TAR 1176</t>
  </si>
  <si>
    <t>TAR 1177</t>
  </si>
  <si>
    <t>TAR 1175</t>
  </si>
  <si>
    <t>Tar 1178</t>
  </si>
  <si>
    <t>TAR 944</t>
  </si>
  <si>
    <t>TAR 668</t>
  </si>
  <si>
    <t>NY 64557 ou 6</t>
  </si>
  <si>
    <t>5 km S Tarija</t>
  </si>
  <si>
    <t>V 1014</t>
  </si>
  <si>
    <t>V 1011</t>
  </si>
  <si>
    <t>V 1015</t>
  </si>
  <si>
    <t>LA</t>
  </si>
  <si>
    <t>M 1847a</t>
  </si>
  <si>
    <t>M 1847c</t>
  </si>
  <si>
    <t>M1847f</t>
  </si>
  <si>
    <t>M1847b+E</t>
  </si>
  <si>
    <t>M 1847g</t>
  </si>
  <si>
    <t>Sefve 161</t>
  </si>
  <si>
    <t>curvidens</t>
  </si>
  <si>
    <t>Tarija ?</t>
  </si>
  <si>
    <t>cf Sefve 4</t>
  </si>
  <si>
    <t>cf Sefve 3</t>
  </si>
  <si>
    <t>cf Sefve 2</t>
  </si>
  <si>
    <t>cf Sefve 1</t>
  </si>
  <si>
    <t>Bowling G. carnet</t>
  </si>
  <si>
    <t>Mesures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</si>
  <si>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</si>
  <si>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</si>
  <si>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</si>
  <si>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</si>
  <si>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</si>
  <si>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</si>
  <si>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</si>
  <si>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</si>
  <si>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</si>
  <si>
    <t>n=29</t>
  </si>
  <si>
    <t>peu fossilisé</t>
    <phoneticPr fontId="4"/>
  </si>
  <si>
    <t>très fossilisé</t>
    <phoneticPr fontId="4"/>
  </si>
  <si>
    <t>UPPSALA</t>
    <phoneticPr fontId="4"/>
  </si>
  <si>
    <t>LA PAZ</t>
    <phoneticPr fontId="4"/>
  </si>
  <si>
    <t>très fossilisé</t>
    <phoneticPr fontId="4"/>
  </si>
  <si>
    <t>Stockholm</t>
    <phoneticPr fontId="4"/>
  </si>
  <si>
    <t>LA PAZ</t>
    <phoneticPr fontId="4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</si>
</sst>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9"/>
      <name val="Geneva"/>
    </font>
    <font>
      <b/>
      <sz val="9"/>
      <name val="Geneva"/>
    </font>
    <font>
      <sz val="9"/>
      <name val="Geneva"/>
    </font>
    <font>
      <sz val="9"/>
      <color indexed="81"/>
      <name val="Geneva"/>
    </font>
    <font>
      <sz val="8"/>
      <name val="Geneva"/>
    </font>
    <font>
      <sz val="9"/>
      <color indexed="10"/>
      <name val="Geneva"/>
    </font>
    <font>
      <b/>
      <sz val="9"/>
      <color indexed="12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0" xfId="0" applyNumberFormat="1"/>
    <xf numFmtId="165" fontId="0" fillId="0" borderId="0" xfId="0" applyNumberFormat="1"/>
    <xf numFmtId="0" fontId="0" fillId="0" borderId="0" xfId="0" applyNumberFormat="1" applyAlignment="1">
      <alignment horizontal="center" vertical="top"/>
    </xf>
    <xf numFmtId="165" fontId="0" fillId="0" borderId="0" xfId="0" applyNumberFormat="1" applyBorder="1"/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0" fillId="0" borderId="0" xfId="0" applyNumberFormat="1" applyBorder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0" fontId="0" fillId="0" borderId="0" xfId="0" applyNumberForma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2" fontId="0" fillId="0" borderId="0" xfId="0" applyNumberFormat="1"/>
    <xf numFmtId="165" fontId="2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/>
    <xf numFmtId="0" fontId="5" fillId="0" borderId="0" xfId="0" applyFont="1" applyAlignment="1">
      <alignment vertical="top"/>
    </xf>
    <xf numFmtId="164" fontId="5" fillId="0" borderId="0" xfId="0" applyNumberFormat="1" applyFont="1"/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0" fillId="0" borderId="0" xfId="0" applyAlignment="1">
      <alignment horizontal="left" vertical="top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06425911509145"/>
          <c:y val="0.071428695990332"/>
          <c:w val="0.64056350512108"/>
          <c:h val="0.807144264690752"/>
        </c:manualLayout>
      </c:layout>
      <c:lineChart>
        <c:grouping val="standard"/>
        <c:ser>
          <c:idx val="0"/>
          <c:order val="0"/>
          <c:tx>
            <c:strRef>
              <c:f>Feuil3!$J$33</c:f>
              <c:strCache>
                <c:ptCount val="1"/>
                <c:pt idx="0">
                  <c:v>D logx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Feuil3!$I$34:$I$44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Feuil3!$J$34:$J$44</c:f>
              <c:numCache>
                <c:formatCode>0.000</c:formatCode>
                <c:ptCount val="11"/>
                <c:pt idx="0">
                  <c:v>-0.0227752971001967</c:v>
                </c:pt>
                <c:pt idx="1">
                  <c:v>0.149052859430011</c:v>
                </c:pt>
                <c:pt idx="2">
                  <c:v>0.100605801588076</c:v>
                </c:pt>
                <c:pt idx="3">
                  <c:v>0.0885141753288405</c:v>
                </c:pt>
                <c:pt idx="4">
                  <c:v>0.10300897612977</c:v>
                </c:pt>
                <c:pt idx="5">
                  <c:v>0.0976297623346105</c:v>
                </c:pt>
                <c:pt idx="6">
                  <c:v>0.0888388576095125</c:v>
                </c:pt>
                <c:pt idx="7">
                  <c:v>0.067237938469171</c:v>
                </c:pt>
                <c:pt idx="8">
                  <c:v>0.0763788766832278</c:v>
                </c:pt>
                <c:pt idx="9">
                  <c:v>0.0827621556110443</c:v>
                </c:pt>
                <c:pt idx="10">
                  <c:v>0.0755561772883371</c:v>
                </c:pt>
              </c:numCache>
            </c:numRef>
          </c:val>
        </c:ser>
        <c:ser>
          <c:idx val="1"/>
          <c:order val="1"/>
          <c:tx>
            <c:strRef>
              <c:f>Feuil3!$K$33</c:f>
              <c:strCache>
                <c:ptCount val="1"/>
                <c:pt idx="0">
                  <c:v>D logmin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Feuil3!$I$34:$I$44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Feuil3!$K$34:$K$44</c:f>
              <c:numCache>
                <c:formatCode>0.000</c:formatCode>
                <c:ptCount val="11"/>
                <c:pt idx="0">
                  <c:v>-0.0371608881151899</c:v>
                </c:pt>
                <c:pt idx="1">
                  <c:v>0.10795057513978</c:v>
                </c:pt>
                <c:pt idx="2">
                  <c:v>0.0689280909038334</c:v>
                </c:pt>
                <c:pt idx="3">
                  <c:v>0.0570710050012078</c:v>
                </c:pt>
                <c:pt idx="4">
                  <c:v>0.0628917529217878</c:v>
                </c:pt>
                <c:pt idx="5">
                  <c:v>0.0744668018216492</c:v>
                </c:pt>
                <c:pt idx="6">
                  <c:v>0.0769860308145125</c:v>
                </c:pt>
                <c:pt idx="7">
                  <c:v>0.0341113083925817</c:v>
                </c:pt>
                <c:pt idx="8">
                  <c:v>0.0648304012679492</c:v>
                </c:pt>
                <c:pt idx="9">
                  <c:v>0.0633637641589872</c:v>
                </c:pt>
                <c:pt idx="10">
                  <c:v>0.0651534168885697</c:v>
                </c:pt>
              </c:numCache>
            </c:numRef>
          </c:val>
        </c:ser>
        <c:ser>
          <c:idx val="2"/>
          <c:order val="2"/>
          <c:tx>
            <c:strRef>
              <c:f>Feuil3!$L$33</c:f>
              <c:strCache>
                <c:ptCount val="1"/>
                <c:pt idx="0">
                  <c:v>Dlogmax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Feuil3!$I$34:$I$44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Feuil3!$L$34:$L$44</c:f>
              <c:numCache>
                <c:formatCode>0.000</c:formatCode>
                <c:ptCount val="11"/>
                <c:pt idx="0">
                  <c:v>-0.00674785166604597</c:v>
                </c:pt>
                <c:pt idx="1">
                  <c:v>0.199720948495426</c:v>
                </c:pt>
                <c:pt idx="2">
                  <c:v>0.133386080130752</c:v>
                </c:pt>
                <c:pt idx="3">
                  <c:v>0.111691955893188</c:v>
                </c:pt>
                <c:pt idx="4">
                  <c:v>0.13973178315451</c:v>
                </c:pt>
                <c:pt idx="5">
                  <c:v>0.120978931115906</c:v>
                </c:pt>
                <c:pt idx="6">
                  <c:v>0.104424279161452</c:v>
                </c:pt>
                <c:pt idx="7">
                  <c:v>0.0971630541396706</c:v>
                </c:pt>
                <c:pt idx="8">
                  <c:v>0.0947936246453924</c:v>
                </c:pt>
                <c:pt idx="9">
                  <c:v>0.101822015978163</c:v>
                </c:pt>
                <c:pt idx="10">
                  <c:v>0.0931821404888133</c:v>
                </c:pt>
              </c:numCache>
            </c:numRef>
          </c:val>
        </c:ser>
        <c:marker val="1"/>
        <c:axId val="271806312"/>
        <c:axId val="271810120"/>
      </c:lineChart>
      <c:catAx>
        <c:axId val="271806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1810120"/>
        <c:crosses val="autoZero"/>
        <c:auto val="1"/>
        <c:lblAlgn val="ctr"/>
        <c:lblOffset val="100"/>
        <c:tickLblSkip val="1"/>
        <c:tickMarkSkip val="1"/>
      </c:catAx>
      <c:valAx>
        <c:axId val="271810120"/>
        <c:scaling>
          <c:orientation val="minMax"/>
          <c:max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18063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399174410358"/>
          <c:y val="0.360714848143982"/>
          <c:w val="0.13654652579513"/>
          <c:h val="0.19285742407199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48459637570229"/>
          <c:y val="0.0851065598124996"/>
          <c:w val="0.619048677415483"/>
          <c:h val="0.719150430415622"/>
        </c:manualLayout>
      </c:layout>
      <c:lineChart>
        <c:grouping val="standard"/>
        <c:ser>
          <c:idx val="0"/>
          <c:order val="0"/>
          <c:tx>
            <c:strRef>
              <c:f>Feuil3!$AA$33</c:f>
              <c:strCache>
                <c:ptCount val="1"/>
                <c:pt idx="0">
                  <c:v>D logx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Feuil3!$Z$34:$Z$44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Feuil3!$AA$34:$AA$44</c:f>
              <c:numCache>
                <c:formatCode>0.000</c:formatCode>
                <c:ptCount val="11"/>
                <c:pt idx="0">
                  <c:v>-0.0407006355614596</c:v>
                </c:pt>
                <c:pt idx="1">
                  <c:v>0.091019410757811</c:v>
                </c:pt>
                <c:pt idx="2">
                  <c:v>0.0695067645163017</c:v>
                </c:pt>
                <c:pt idx="3">
                  <c:v>0.0688492043397299</c:v>
                </c:pt>
                <c:pt idx="4">
                  <c:v>0.0798352784508545</c:v>
                </c:pt>
                <c:pt idx="5">
                  <c:v>0.0616925137852202</c:v>
                </c:pt>
                <c:pt idx="6">
                  <c:v>0.0566927193750597</c:v>
                </c:pt>
                <c:pt idx="7">
                  <c:v>0.0341113083925817</c:v>
                </c:pt>
                <c:pt idx="8">
                  <c:v>0.0527731717384832</c:v>
                </c:pt>
                <c:pt idx="9">
                  <c:v>0.0552458739368078</c:v>
                </c:pt>
                <c:pt idx="10">
                  <c:v>0.0548997825230168</c:v>
                </c:pt>
              </c:numCache>
            </c:numRef>
          </c:val>
        </c:ser>
        <c:ser>
          <c:idx val="1"/>
          <c:order val="1"/>
          <c:tx>
            <c:strRef>
              <c:f>Feuil3!$AB$33</c:f>
              <c:strCache>
                <c:ptCount val="1"/>
                <c:pt idx="0">
                  <c:v>D logmin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Feuil3!$Z$34:$Z$44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Feuil3!$AB$34:$AB$44</c:f>
              <c:numCache>
                <c:formatCode>0.000</c:formatCode>
                <c:ptCount val="11"/>
                <c:pt idx="0">
                  <c:v>-0.0490226091928716</c:v>
                </c:pt>
                <c:pt idx="1">
                  <c:v>0.0816216364174311</c:v>
                </c:pt>
                <c:pt idx="2">
                  <c:v>0.0689280909038334</c:v>
                </c:pt>
                <c:pt idx="3">
                  <c:v>0.0615253464274576</c:v>
                </c:pt>
                <c:pt idx="4">
                  <c:v>0.0628917529217878</c:v>
                </c:pt>
                <c:pt idx="5">
                  <c:v>0.0551616466262625</c:v>
                </c:pt>
                <c:pt idx="6">
                  <c:v>0.0547096361033603</c:v>
                </c:pt>
                <c:pt idx="7">
                  <c:v>0.0203230239069483</c:v>
                </c:pt>
                <c:pt idx="8">
                  <c:v>0.0490361340847174</c:v>
                </c:pt>
                <c:pt idx="9">
                  <c:v>0.0469733479708179</c:v>
                </c:pt>
                <c:pt idx="10">
                  <c:v>0.0534150136173255</c:v>
                </c:pt>
              </c:numCache>
            </c:numRef>
          </c:val>
        </c:ser>
        <c:ser>
          <c:idx val="2"/>
          <c:order val="2"/>
          <c:tx>
            <c:strRef>
              <c:f>Feuil3!$AC$33</c:f>
              <c:strCache>
                <c:ptCount val="1"/>
                <c:pt idx="0">
                  <c:v>Dlogmax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Feuil3!$Z$34:$Z$44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Feuil3!$AC$34:$AC$44</c:f>
              <c:numCache>
                <c:formatCode>0.000</c:formatCode>
                <c:ptCount val="11"/>
                <c:pt idx="0">
                  <c:v>-0.0293556424115184</c:v>
                </c:pt>
                <c:pt idx="1">
                  <c:v>0.0962996518732439</c:v>
                </c:pt>
                <c:pt idx="2">
                  <c:v>0.0706618037128339</c:v>
                </c:pt>
                <c:pt idx="3">
                  <c:v>0.0788994424968803</c:v>
                </c:pt>
                <c:pt idx="4">
                  <c:v>0.0900439989654027</c:v>
                </c:pt>
                <c:pt idx="5">
                  <c:v>0.0649214839154188</c:v>
                </c:pt>
                <c:pt idx="6">
                  <c:v>0.0606319253560079</c:v>
                </c:pt>
                <c:pt idx="7">
                  <c:v>0.0474752699505632</c:v>
                </c:pt>
                <c:pt idx="8">
                  <c:v>0.0601521389901787</c:v>
                </c:pt>
                <c:pt idx="9">
                  <c:v>0.0633637641589872</c:v>
                </c:pt>
                <c:pt idx="10">
                  <c:v>0.0578541781470703</c:v>
                </c:pt>
              </c:numCache>
            </c:numRef>
          </c:val>
        </c:ser>
        <c:marker val="1"/>
        <c:axId val="272051416"/>
        <c:axId val="272055224"/>
      </c:lineChart>
      <c:catAx>
        <c:axId val="272051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2055224"/>
        <c:crosses val="autoZero"/>
        <c:auto val="1"/>
        <c:lblAlgn val="ctr"/>
        <c:lblOffset val="100"/>
        <c:tickLblSkip val="1"/>
        <c:tickMarkSkip val="1"/>
      </c:catAx>
      <c:valAx>
        <c:axId val="272055224"/>
        <c:scaling>
          <c:orientation val="minMax"/>
          <c:max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20514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917340649161"/>
          <c:y val="0.353192109636814"/>
          <c:w val="0.190476538283393"/>
          <c:h val="0.1829790480342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51767190283302"/>
          <c:y val="0.0746267976886827"/>
          <c:w val="0.625779784592794"/>
          <c:h val="0.798506735268905"/>
        </c:manualLayout>
      </c:layout>
      <c:lineChart>
        <c:grouping val="standard"/>
        <c:ser>
          <c:idx val="2"/>
          <c:order val="0"/>
          <c:tx>
            <c:strRef>
              <c:f>Feuil2!$C$19</c:f>
              <c:strCache>
                <c:ptCount val="1"/>
                <c:pt idx="0">
                  <c:v>M 1847a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Feuil2!$C$20:$C$29</c:f>
              <c:numCache>
                <c:formatCode>0.000</c:formatCode>
                <c:ptCount val="10"/>
                <c:pt idx="0">
                  <c:v>-0.013088029697065</c:v>
                </c:pt>
                <c:pt idx="1">
                  <c:v>0.178531649425488</c:v>
                </c:pt>
                <c:pt idx="2">
                  <c:v>0.133386080130752</c:v>
                </c:pt>
                <c:pt idx="3">
                  <c:v>0.103723026221912</c:v>
                </c:pt>
                <c:pt idx="4">
                  <c:v>0.0965748661243604</c:v>
                </c:pt>
                <c:pt idx="5">
                  <c:v>0.110678974476094</c:v>
                </c:pt>
                <c:pt idx="6">
                  <c:v>0.0909218087578047</c:v>
                </c:pt>
                <c:pt idx="7">
                  <c:v>0.0730293744229518</c:v>
                </c:pt>
                <c:pt idx="8">
                  <c:v>0.0800703678246861</c:v>
                </c:pt>
                <c:pt idx="9">
                  <c:v>0.0931821404888131</c:v>
                </c:pt>
              </c:numCache>
            </c:numRef>
          </c:val>
        </c:ser>
        <c:ser>
          <c:idx val="0"/>
          <c:order val="1"/>
          <c:tx>
            <c:strRef>
              <c:f>Feuil2!$D$19</c:f>
              <c:strCache>
                <c:ptCount val="1"/>
                <c:pt idx="0">
                  <c:v>M 1847c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Feuil2!$D$20:$D$29</c:f>
              <c:numCache>
                <c:formatCode>0.000</c:formatCode>
                <c:ptCount val="10"/>
                <c:pt idx="0">
                  <c:v>0.031390242024437</c:v>
                </c:pt>
                <c:pt idx="1">
                  <c:v>0.229684171872869</c:v>
                </c:pt>
                <c:pt idx="2">
                  <c:v>0.148109336951458</c:v>
                </c:pt>
                <c:pt idx="3">
                  <c:v>0.149480516782587</c:v>
                </c:pt>
                <c:pt idx="4">
                  <c:v>0.156990788596016</c:v>
                </c:pt>
                <c:pt idx="5">
                  <c:v>0.152071659634319</c:v>
                </c:pt>
                <c:pt idx="6">
                  <c:v>0.142581981154167</c:v>
                </c:pt>
                <c:pt idx="7">
                  <c:v>0.0971630541396711</c:v>
                </c:pt>
                <c:pt idx="8">
                  <c:v>0.136186309803618</c:v>
                </c:pt>
                <c:pt idx="9">
                  <c:v>0.119511079211162</c:v>
                </c:pt>
              </c:numCache>
            </c:numRef>
          </c:val>
        </c:ser>
        <c:ser>
          <c:idx val="1"/>
          <c:order val="2"/>
          <c:tx>
            <c:strRef>
              <c:f>Feuil2!$E$19</c:f>
              <c:strCache>
                <c:ptCount val="1"/>
                <c:pt idx="0">
                  <c:v>M1847f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Feuil2!$E$20:$E$29</c:f>
              <c:numCache>
                <c:formatCode>0.000</c:formatCode>
                <c:ptCount val="10"/>
                <c:pt idx="0">
                  <c:v>-0.013088029697065</c:v>
                </c:pt>
                <c:pt idx="1">
                  <c:v>0.199720948495426</c:v>
                </c:pt>
                <c:pt idx="2">
                  <c:v>0.133386080130752</c:v>
                </c:pt>
                <c:pt idx="3">
                  <c:v>0.111691955893188</c:v>
                </c:pt>
                <c:pt idx="4">
                  <c:v>0.10300897612977</c:v>
                </c:pt>
                <c:pt idx="5">
                  <c:v>0.120978931115906</c:v>
                </c:pt>
                <c:pt idx="6">
                  <c:v>0.0954694365085253</c:v>
                </c:pt>
                <c:pt idx="7">
                  <c:v>0.0730293744229518</c:v>
                </c:pt>
                <c:pt idx="8">
                  <c:v>0.0694588054500202</c:v>
                </c:pt>
                <c:pt idx="9">
                  <c:v>0.072332001515693</c:v>
                </c:pt>
              </c:numCache>
            </c:numRef>
          </c:val>
        </c:ser>
        <c:ser>
          <c:idx val="3"/>
          <c:order val="3"/>
          <c:tx>
            <c:strRef>
              <c:f>Feuil2!$F$19</c:f>
              <c:strCache>
                <c:ptCount val="1"/>
                <c:pt idx="0">
                  <c:v>M1847b+E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Feuil2!$F$20:$F$29</c:f>
              <c:numCache>
                <c:formatCode>0.000</c:formatCode>
                <c:ptCount val="10"/>
                <c:pt idx="0">
                  <c:v>-0.023865120713257</c:v>
                </c:pt>
                <c:pt idx="1">
                  <c:v>0.120539702447801</c:v>
                </c:pt>
                <c:pt idx="2">
                  <c:v>0.100740362234204</c:v>
                </c:pt>
                <c:pt idx="3">
                  <c:v>0.0956051359997327</c:v>
                </c:pt>
                <c:pt idx="4">
                  <c:v>0.0900439989654027</c:v>
                </c:pt>
                <c:pt idx="5">
                  <c:v>0.074466801821649</c:v>
                </c:pt>
                <c:pt idx="6">
                  <c:v>0.0863260570686557</c:v>
                </c:pt>
                <c:pt idx="7">
                  <c:v>0.0730293744229518</c:v>
                </c:pt>
                <c:pt idx="8">
                  <c:v>0.0725172299342402</c:v>
                </c:pt>
                <c:pt idx="9">
                  <c:v>0.0680391051260576</c:v>
                </c:pt>
              </c:numCache>
            </c:numRef>
          </c:val>
        </c:ser>
        <c:ser>
          <c:idx val="4"/>
          <c:order val="4"/>
          <c:tx>
            <c:strRef>
              <c:f>Feuil2!$G$19</c:f>
              <c:strCache>
                <c:ptCount val="1"/>
                <c:pt idx="0">
                  <c:v>M 1847g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Feuil2!$G$20:$G$29</c:f>
              <c:numCache>
                <c:formatCode>0.000</c:formatCode>
                <c:ptCount val="10"/>
                <c:pt idx="0">
                  <c:v>-0.023865120713257</c:v>
                </c:pt>
                <c:pt idx="1">
                  <c:v>0.150502925825244</c:v>
                </c:pt>
                <c:pt idx="2">
                  <c:v>0.0909438307215537</c:v>
                </c:pt>
                <c:pt idx="3">
                  <c:v>0.0702992707349626</c:v>
                </c:pt>
                <c:pt idx="4">
                  <c:v>0.0874039027991942</c:v>
                </c:pt>
                <c:pt idx="5">
                  <c:v>0.074466801821649</c:v>
                </c:pt>
                <c:pt idx="6">
                  <c:v>0.0769860308145123</c:v>
                </c:pt>
                <c:pt idx="7">
                  <c:v>0.0828443567165504</c:v>
                </c:pt>
                <c:pt idx="8">
                  <c:v>0.087494385903893</c:v>
                </c:pt>
                <c:pt idx="9">
                  <c:v>0.072332001515693</c:v>
                </c:pt>
              </c:numCache>
            </c:numRef>
          </c:val>
        </c:ser>
        <c:ser>
          <c:idx val="5"/>
          <c:order val="5"/>
          <c:tx>
            <c:strRef>
              <c:f>Feuil2!$H$19</c:f>
              <c:strCache>
                <c:ptCount val="1"/>
                <c:pt idx="0">
                  <c:v>1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Feuil2!$H$20:$H$29</c:f>
              <c:numCache>
                <c:formatCode>0.000</c:formatCode>
                <c:ptCount val="10"/>
                <c:pt idx="0">
                  <c:v>-0.0326835857604459</c:v>
                </c:pt>
                <c:pt idx="1">
                  <c:v>0.14467338216452</c:v>
                </c:pt>
                <c:pt idx="2">
                  <c:v>0.0859614302026139</c:v>
                </c:pt>
                <c:pt idx="3">
                  <c:v>0.087332610033743</c:v>
                </c:pt>
                <c:pt idx="4">
                  <c:v>0.13973178315451</c:v>
                </c:pt>
                <c:pt idx="6">
                  <c:v>0.0769860308145123</c:v>
                </c:pt>
                <c:pt idx="7">
                  <c:v>0.0852638308399633</c:v>
                </c:pt>
              </c:numCache>
            </c:numRef>
          </c:val>
        </c:ser>
        <c:ser>
          <c:idx val="6"/>
          <c:order val="6"/>
          <c:tx>
            <c:strRef>
              <c:f>Feuil2!$I$19</c:f>
              <c:strCache>
                <c:ptCount val="1"/>
                <c:pt idx="0">
                  <c:v>2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Feuil2!$I$20:$I$29</c:f>
              <c:numCache>
                <c:formatCode>0.000</c:formatCode>
                <c:ptCount val="10"/>
                <c:pt idx="0">
                  <c:v>-0.0152221592097508</c:v>
                </c:pt>
                <c:pt idx="1">
                  <c:v>0.178531649425488</c:v>
                </c:pt>
                <c:pt idx="2">
                  <c:v>0.133386080130752</c:v>
                </c:pt>
                <c:pt idx="3">
                  <c:v>0.119517293405144</c:v>
                </c:pt>
                <c:pt idx="4">
                  <c:v>0.127832559854802</c:v>
                </c:pt>
                <c:pt idx="6">
                  <c:v>0.0863260570686557</c:v>
                </c:pt>
                <c:pt idx="7">
                  <c:v>0.0730293744229518</c:v>
                </c:pt>
              </c:numCache>
            </c:numRef>
          </c:val>
        </c:ser>
        <c:ser>
          <c:idx val="7"/>
          <c:order val="7"/>
          <c:tx>
            <c:strRef>
              <c:f>Feuil2!$J$19</c:f>
              <c:strCache>
                <c:ptCount val="1"/>
                <c:pt idx="0">
                  <c:v>3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ot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Feuil2!$J$20:$J$29</c:f>
              <c:numCache>
                <c:formatCode>0.000</c:formatCode>
                <c:ptCount val="10"/>
                <c:pt idx="0">
                  <c:v>-0.0173668276763399</c:v>
                </c:pt>
                <c:pt idx="1">
                  <c:v>0.199720948495426</c:v>
                </c:pt>
                <c:pt idx="2">
                  <c:v>0.133386080130752</c:v>
                </c:pt>
                <c:pt idx="3">
                  <c:v>0.127204122071435</c:v>
                </c:pt>
                <c:pt idx="4">
                  <c:v>0.162594666114014</c:v>
                </c:pt>
                <c:pt idx="6">
                  <c:v>0.0954694365085253</c:v>
                </c:pt>
                <c:pt idx="7">
                  <c:v>0.0730293744229518</c:v>
                </c:pt>
              </c:numCache>
            </c:numRef>
          </c:val>
        </c:ser>
        <c:ser>
          <c:idx val="8"/>
          <c:order val="8"/>
          <c:tx>
            <c:strRef>
              <c:f>Feuil2!$K$19</c:f>
              <c:strCache>
                <c:ptCount val="1"/>
                <c:pt idx="0">
                  <c:v>4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Feuil2!$K$20:$K$29</c:f>
              <c:numCache>
                <c:formatCode>0.000</c:formatCode>
                <c:ptCount val="10"/>
                <c:pt idx="0">
                  <c:v>0.0157382964816408</c:v>
                </c:pt>
                <c:pt idx="1">
                  <c:v>0.229684171872869</c:v>
                </c:pt>
                <c:pt idx="2">
                  <c:v>0.162349776066069</c:v>
                </c:pt>
                <c:pt idx="3">
                  <c:v>0.163720955897198</c:v>
                </c:pt>
                <c:pt idx="4">
                  <c:v>0.184313915807251</c:v>
                </c:pt>
                <c:pt idx="6">
                  <c:v>0.130231542767737</c:v>
                </c:pt>
                <c:pt idx="7">
                  <c:v>0.0971630541396711</c:v>
                </c:pt>
              </c:numCache>
            </c:numRef>
          </c:val>
        </c:ser>
        <c:ser>
          <c:idx val="9"/>
          <c:order val="9"/>
          <c:tx>
            <c:strRef>
              <c:f>Feuil2!$L$19</c:f>
              <c:strCache>
                <c:ptCount val="1"/>
                <c:pt idx="0">
                  <c:v>5</c:v>
                </c:pt>
              </c:strCache>
            </c:strRef>
          </c:tx>
          <c:spPr>
            <a:ln w="254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Feuil2!$B$20:$B$29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Feuil2!$L$20:$L$29</c:f>
              <c:numCache>
                <c:formatCode>0.000</c:formatCode>
                <c:ptCount val="10"/>
                <c:pt idx="0">
                  <c:v>-0.0485603478592837</c:v>
                </c:pt>
                <c:pt idx="1">
                  <c:v>0.0949855979754128</c:v>
                </c:pt>
                <c:pt idx="2">
                  <c:v>0.0689280909038337</c:v>
                </c:pt>
                <c:pt idx="3">
                  <c:v>0.0615253464274574</c:v>
                </c:pt>
                <c:pt idx="4">
                  <c:v>0.0900439989654027</c:v>
                </c:pt>
                <c:pt idx="6">
                  <c:v>0.0674407129082819</c:v>
                </c:pt>
                <c:pt idx="7">
                  <c:v>0.0341113083925821</c:v>
                </c:pt>
              </c:numCache>
            </c:numRef>
          </c:val>
        </c:ser>
        <c:marker val="1"/>
        <c:axId val="450417336"/>
        <c:axId val="450302760"/>
      </c:lineChart>
      <c:catAx>
        <c:axId val="450417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50302760"/>
        <c:crosses val="autoZero"/>
        <c:auto val="1"/>
        <c:lblAlgn val="ctr"/>
        <c:lblOffset val="100"/>
        <c:tickLblSkip val="1"/>
        <c:tickMarkSkip val="1"/>
      </c:catAx>
      <c:valAx>
        <c:axId val="450302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7027027027027"/>
              <c:y val="0.15298507462686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50417336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10974511762"/>
          <c:y val="0.212686273357621"/>
          <c:w val="0.176715176715177"/>
          <c:h val="0.52611881537195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07070759879439"/>
          <c:y val="0.0716846505417039"/>
          <c:w val="0.638384153243447"/>
          <c:h val="0.806452318594169"/>
        </c:manualLayout>
      </c:layout>
      <c:lineChart>
        <c:grouping val="standard"/>
        <c:ser>
          <c:idx val="0"/>
          <c:order val="0"/>
          <c:tx>
            <c:strRef>
              <c:f>Feuil1!$C$18</c:f>
              <c:strCache>
                <c:ptCount val="1"/>
                <c:pt idx="0">
                  <c:v>NY 64557 ou 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Feuil1!$C$19:$C$29</c:f>
              <c:numCache>
                <c:formatCode>0.000</c:formatCode>
                <c:ptCount val="11"/>
                <c:pt idx="0">
                  <c:v>-0.0260530068614329</c:v>
                </c:pt>
                <c:pt idx="1">
                  <c:v>0.120539702447801</c:v>
                </c:pt>
                <c:pt idx="2">
                  <c:v>0.0859614302026139</c:v>
                </c:pt>
                <c:pt idx="3">
                  <c:v>0.0788994424968801</c:v>
                </c:pt>
                <c:pt idx="4">
                  <c:v>0.0900439989654027</c:v>
                </c:pt>
                <c:pt idx="5">
                  <c:v>0.0791619230300289</c:v>
                </c:pt>
                <c:pt idx="6">
                  <c:v>0.0816811520228922</c:v>
                </c:pt>
                <c:pt idx="7">
                  <c:v>0.0604402471149312</c:v>
                </c:pt>
                <c:pt idx="8">
                  <c:v>0.0800703678246861</c:v>
                </c:pt>
                <c:pt idx="10">
                  <c:v>0.0793938560031797</c:v>
                </c:pt>
              </c:numCache>
            </c:numRef>
          </c:val>
        </c:ser>
        <c:ser>
          <c:idx val="1"/>
          <c:order val="1"/>
          <c:tx>
            <c:strRef>
              <c:f>Feuil1!$D$18</c:f>
              <c:strCache>
                <c:ptCount val="1"/>
                <c:pt idx="0">
                  <c:v>TAR 668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Feuil1!$D$19:$D$29</c:f>
              <c:numCache>
                <c:formatCode>0.000</c:formatCode>
                <c:ptCount val="11"/>
                <c:pt idx="0">
                  <c:v>0.0352166498774902</c:v>
                </c:pt>
                <c:pt idx="1">
                  <c:v>0.156255254714335</c:v>
                </c:pt>
                <c:pt idx="2">
                  <c:v>0.118146113574015</c:v>
                </c:pt>
                <c:pt idx="3">
                  <c:v>0.120292127655105</c:v>
                </c:pt>
                <c:pt idx="4">
                  <c:v>0.127832559854802</c:v>
                </c:pt>
                <c:pt idx="5">
                  <c:v>0.117572682423994</c:v>
                </c:pt>
                <c:pt idx="6">
                  <c:v>0.121798375230874</c:v>
                </c:pt>
                <c:pt idx="7">
                  <c:v>0.088</c:v>
                </c:pt>
                <c:pt idx="8">
                  <c:v>0.0976793128828805</c:v>
                </c:pt>
                <c:pt idx="9">
                  <c:v>0.109121254719662</c:v>
                </c:pt>
                <c:pt idx="10">
                  <c:v>0.119511079211162</c:v>
                </c:pt>
              </c:numCache>
            </c:numRef>
          </c:val>
        </c:ser>
        <c:ser>
          <c:idx val="2"/>
          <c:order val="2"/>
          <c:tx>
            <c:strRef>
              <c:f>Feuil1!$E$18</c:f>
              <c:strCache>
                <c:ptCount val="1"/>
                <c:pt idx="0">
                  <c:v>TAR 1179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Feuil1!$E$19:$E$29</c:f>
              <c:numCache>
                <c:formatCode>0.000</c:formatCode>
                <c:ptCount val="11"/>
                <c:pt idx="0">
                  <c:v>-0.0293556424115184</c:v>
                </c:pt>
                <c:pt idx="1">
                  <c:v>0.0962996518732442</c:v>
                </c:pt>
                <c:pt idx="2">
                  <c:v>0.0689280909038337</c:v>
                </c:pt>
                <c:pt idx="3">
                  <c:v>0.0788994424968801</c:v>
                </c:pt>
                <c:pt idx="4">
                  <c:v>0.0860778117478014</c:v>
                </c:pt>
                <c:pt idx="5">
                  <c:v>0.0649214839154186</c:v>
                </c:pt>
                <c:pt idx="6">
                  <c:v>0.0606319253560077</c:v>
                </c:pt>
                <c:pt idx="7">
                  <c:v>0.0203230239069487</c:v>
                </c:pt>
                <c:pt idx="8">
                  <c:v>0.0490361340847174</c:v>
                </c:pt>
                <c:pt idx="9">
                  <c:v>0.0469733479708179</c:v>
                </c:pt>
                <c:pt idx="10">
                  <c:v>0.0534150136173252</c:v>
                </c:pt>
              </c:numCache>
            </c:numRef>
          </c:val>
        </c:ser>
        <c:ser>
          <c:idx val="3"/>
          <c:order val="3"/>
          <c:tx>
            <c:strRef>
              <c:f>Feuil1!$F$18</c:f>
              <c:strCache>
                <c:ptCount val="1"/>
                <c:pt idx="0">
                  <c:v>TAR 1176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Feuil1!$F$19:$F$29</c:f>
              <c:numCache>
                <c:formatCode>0.000</c:formatCode>
                <c:ptCount val="11"/>
                <c:pt idx="0">
                  <c:v>-0.0260530068614329</c:v>
                </c:pt>
                <c:pt idx="1">
                  <c:v>0.120539702447801</c:v>
                </c:pt>
                <c:pt idx="2">
                  <c:v>0.0859614302026139</c:v>
                </c:pt>
                <c:pt idx="3">
                  <c:v>0.0788994424968801</c:v>
                </c:pt>
                <c:pt idx="4">
                  <c:v>0.0926681427915514</c:v>
                </c:pt>
                <c:pt idx="6">
                  <c:v>0.0769860308145123</c:v>
                </c:pt>
                <c:pt idx="7">
                  <c:v>0.0408446910515505</c:v>
                </c:pt>
                <c:pt idx="8">
                  <c:v>0.0648304012679492</c:v>
                </c:pt>
                <c:pt idx="9">
                  <c:v>0.0633637641589872</c:v>
                </c:pt>
                <c:pt idx="10">
                  <c:v>0.0651534168885694</c:v>
                </c:pt>
              </c:numCache>
            </c:numRef>
          </c:val>
        </c:ser>
        <c:ser>
          <c:idx val="4"/>
          <c:order val="4"/>
          <c:tx>
            <c:strRef>
              <c:f>Feuil1!$G$18</c:f>
              <c:strCache>
                <c:ptCount val="1"/>
                <c:pt idx="0">
                  <c:v>TAR 1177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Feuil1!$G$19:$G$29</c:f>
              <c:numCache>
                <c:formatCode>0.000</c:formatCode>
                <c:ptCount val="11"/>
                <c:pt idx="0">
                  <c:v>-0.0490226091928716</c:v>
                </c:pt>
                <c:pt idx="1">
                  <c:v>0.0949855979754128</c:v>
                </c:pt>
                <c:pt idx="2">
                  <c:v>0.0706618037128341</c:v>
                </c:pt>
                <c:pt idx="3">
                  <c:v>0.0659344653325124</c:v>
                </c:pt>
                <c:pt idx="4">
                  <c:v>0.0900439989654027</c:v>
                </c:pt>
                <c:pt idx="5">
                  <c:v>0.0551616466262623</c:v>
                </c:pt>
                <c:pt idx="6">
                  <c:v>0.0547096361033601</c:v>
                </c:pt>
                <c:pt idx="7">
                  <c:v>0.0341113083925821</c:v>
                </c:pt>
                <c:pt idx="8">
                  <c:v>0.0601521389901787</c:v>
                </c:pt>
                <c:pt idx="9">
                  <c:v>0.0633637641589872</c:v>
                </c:pt>
                <c:pt idx="10">
                  <c:v>0.05785417814707</c:v>
                </c:pt>
              </c:numCache>
            </c:numRef>
          </c:val>
        </c:ser>
        <c:ser>
          <c:idx val="5"/>
          <c:order val="5"/>
          <c:tx>
            <c:strRef>
              <c:f>Feuil1!$H$18</c:f>
              <c:strCache>
                <c:ptCount val="1"/>
                <c:pt idx="0">
                  <c:v>TAR 1175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Feuil1!$H$19:$H$29</c:f>
              <c:numCache>
                <c:formatCode>0.000</c:formatCode>
                <c:ptCount val="11"/>
                <c:pt idx="0">
                  <c:v>-0.0326835857604459</c:v>
                </c:pt>
                <c:pt idx="1">
                  <c:v>0.132774158864813</c:v>
                </c:pt>
                <c:pt idx="2">
                  <c:v>0.0859614302026139</c:v>
                </c:pt>
                <c:pt idx="3">
                  <c:v>0.0956051359997327</c:v>
                </c:pt>
                <c:pt idx="4">
                  <c:v>0.121758412142609</c:v>
                </c:pt>
                <c:pt idx="5">
                  <c:v>0.101905050168589</c:v>
                </c:pt>
                <c:pt idx="6">
                  <c:v>0.0863260570686557</c:v>
                </c:pt>
                <c:pt idx="7">
                  <c:v>0.0341113083925821</c:v>
                </c:pt>
                <c:pt idx="8">
                  <c:v>0.0648304012679492</c:v>
                </c:pt>
                <c:pt idx="9">
                  <c:v>0.0776042032735975</c:v>
                </c:pt>
                <c:pt idx="10">
                  <c:v>0.0651534168885694</c:v>
                </c:pt>
              </c:numCache>
            </c:numRef>
          </c:val>
        </c:ser>
        <c:ser>
          <c:idx val="6"/>
          <c:order val="6"/>
          <c:tx>
            <c:strRef>
              <c:f>Feuil1!$I$18</c:f>
              <c:strCache>
                <c:ptCount val="1"/>
                <c:pt idx="0">
                  <c:v>TAR 944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Feuil1!$I$19:$I$29</c:f>
              <c:numCache>
                <c:formatCode>0.000</c:formatCode>
                <c:ptCount val="11"/>
                <c:pt idx="0">
                  <c:v>-0.0195221397024747</c:v>
                </c:pt>
                <c:pt idx="1">
                  <c:v>0.167536265124024</c:v>
                </c:pt>
                <c:pt idx="2">
                  <c:v>0.102351846390783</c:v>
                </c:pt>
                <c:pt idx="3">
                  <c:v>0.103723026221912</c:v>
                </c:pt>
                <c:pt idx="4">
                  <c:v>0.13973178315451</c:v>
                </c:pt>
                <c:pt idx="5">
                  <c:v>0.115000348258736</c:v>
                </c:pt>
                <c:pt idx="6">
                  <c:v>0.104424279161452</c:v>
                </c:pt>
                <c:pt idx="7">
                  <c:v>0.0852638308399633</c:v>
                </c:pt>
                <c:pt idx="8">
                  <c:v>0.0947936246453924</c:v>
                </c:pt>
                <c:pt idx="9">
                  <c:v>0.101822015978163</c:v>
                </c:pt>
                <c:pt idx="10">
                  <c:v>0.0793938560031797</c:v>
                </c:pt>
              </c:numCache>
            </c:numRef>
          </c:val>
        </c:ser>
        <c:ser>
          <c:idx val="7"/>
          <c:order val="7"/>
          <c:tx>
            <c:strRef>
              <c:f>Feuil1!$J$18</c:f>
              <c:strCache>
                <c:ptCount val="1"/>
                <c:pt idx="0">
                  <c:v>Tar 1178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Feuil1!$J$19:$J$29</c:f>
              <c:numCache>
                <c:formatCode>0.000</c:formatCode>
                <c:ptCount val="11"/>
                <c:pt idx="0">
                  <c:v>-0.0371608881151899</c:v>
                </c:pt>
                <c:pt idx="1">
                  <c:v>0.167536265124024</c:v>
                </c:pt>
                <c:pt idx="2">
                  <c:v>0.0689280909038337</c:v>
                </c:pt>
                <c:pt idx="3">
                  <c:v>0.087332610033743</c:v>
                </c:pt>
                <c:pt idx="4">
                  <c:v>0.0900439989654027</c:v>
                </c:pt>
                <c:pt idx="5">
                  <c:v>0.0929502075156621</c:v>
                </c:pt>
                <c:pt idx="6">
                  <c:v>0.0863260570686557</c:v>
                </c:pt>
                <c:pt idx="7">
                  <c:v>0.0680374288654528</c:v>
                </c:pt>
                <c:pt idx="8">
                  <c:v>0.0648304012679492</c:v>
                </c:pt>
                <c:pt idx="9">
                  <c:v>0.0633637641589872</c:v>
                </c:pt>
                <c:pt idx="10">
                  <c:v>0.0651534168885694</c:v>
                </c:pt>
              </c:numCache>
            </c:numRef>
          </c:val>
        </c:ser>
        <c:ser>
          <c:idx val="8"/>
          <c:order val="8"/>
          <c:tx>
            <c:strRef>
              <c:f>Feuil1!$K$18</c:f>
              <c:strCache>
                <c:ptCount val="1"/>
                <c:pt idx="0">
                  <c:v>TAR 1180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Feuil1!$K$19:$K$29</c:f>
              <c:numCache>
                <c:formatCode>0.000</c:formatCode>
                <c:ptCount val="11"/>
                <c:pt idx="0">
                  <c:v>-0.00674785166604597</c:v>
                </c:pt>
                <c:pt idx="1">
                  <c:v>0.173068753723985</c:v>
                </c:pt>
                <c:pt idx="2">
                  <c:v>0.118146113574015</c:v>
                </c:pt>
                <c:pt idx="3">
                  <c:v>0.087332610033743</c:v>
                </c:pt>
                <c:pt idx="4">
                  <c:v>0.13973178315451</c:v>
                </c:pt>
                <c:pt idx="5">
                  <c:v>0.101905050168589</c:v>
                </c:pt>
                <c:pt idx="6">
                  <c:v>0.0954694365085253</c:v>
                </c:pt>
                <c:pt idx="7">
                  <c:v>0.0971630541396711</c:v>
                </c:pt>
                <c:pt idx="8">
                  <c:v>0.0947936246453924</c:v>
                </c:pt>
                <c:pt idx="9">
                  <c:v>0.094397997898956</c:v>
                </c:pt>
                <c:pt idx="10">
                  <c:v>0.0931821404888131</c:v>
                </c:pt>
              </c:numCache>
            </c:numRef>
          </c:val>
        </c:ser>
        <c:ser>
          <c:idx val="9"/>
          <c:order val="9"/>
          <c:tx>
            <c:strRef>
              <c:f>Feuil1!$L$18</c:f>
              <c:strCache>
                <c:ptCount val="1"/>
                <c:pt idx="0">
                  <c:v>V 1014</c:v>
                </c:pt>
              </c:strCache>
            </c:strRef>
          </c:tx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Feuil1!$L$19:$L$29</c:f>
              <c:numCache>
                <c:formatCode>0.000</c:formatCode>
                <c:ptCount val="11"/>
                <c:pt idx="0">
                  <c:v>-0.0439645961701349</c:v>
                </c:pt>
                <c:pt idx="1">
                  <c:v>0.0816216364174313</c:v>
                </c:pt>
                <c:pt idx="2">
                  <c:v>0.0689280909038337</c:v>
                </c:pt>
                <c:pt idx="3">
                  <c:v>0.0615253464274574</c:v>
                </c:pt>
                <c:pt idx="4">
                  <c:v>0.0628917529217878</c:v>
                </c:pt>
                <c:pt idx="5">
                  <c:v>0.0649214839154186</c:v>
                </c:pt>
                <c:pt idx="6">
                  <c:v>0.0547096361033601</c:v>
                </c:pt>
                <c:pt idx="7">
                  <c:v>0.0474752699505636</c:v>
                </c:pt>
                <c:pt idx="8">
                  <c:v>0.0490361340847174</c:v>
                </c:pt>
                <c:pt idx="10">
                  <c:v>0.0534150136173252</c:v>
                </c:pt>
              </c:numCache>
            </c:numRef>
          </c:val>
        </c:ser>
        <c:ser>
          <c:idx val="10"/>
          <c:order val="10"/>
          <c:tx>
            <c:strRef>
              <c:f>Feuil1!$M$18</c:f>
              <c:strCache>
                <c:ptCount val="1"/>
                <c:pt idx="0">
                  <c:v>V 1011</c:v>
                </c:pt>
              </c:strCache>
            </c:strRef>
          </c:tx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Feuil1!$M$19:$M$29</c:f>
              <c:numCache>
                <c:formatCode>0.000</c:formatCode>
                <c:ptCount val="11"/>
                <c:pt idx="1">
                  <c:v>0.10795057513978</c:v>
                </c:pt>
                <c:pt idx="2">
                  <c:v>0.0859614302026139</c:v>
                </c:pt>
                <c:pt idx="3">
                  <c:v>0.0570710050012075</c:v>
                </c:pt>
                <c:pt idx="4">
                  <c:v>0.0628917529217878</c:v>
                </c:pt>
              </c:numCache>
            </c:numRef>
          </c:val>
        </c:ser>
        <c:ser>
          <c:idx val="11"/>
          <c:order val="11"/>
          <c:tx>
            <c:strRef>
              <c:f>Feuil1!$N$18</c:f>
              <c:strCache>
                <c:ptCount val="1"/>
                <c:pt idx="0">
                  <c:v>V 1015</c:v>
                </c:pt>
              </c:strCache>
            </c:strRef>
          </c:tx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Feuil1!$N$19:$N$29</c:f>
              <c:numCache>
                <c:formatCode>0.000</c:formatCode>
                <c:ptCount val="11"/>
                <c:pt idx="0">
                  <c:v>-0.0293556424115184</c:v>
                </c:pt>
                <c:pt idx="1">
                  <c:v>0.138764522554</c:v>
                </c:pt>
                <c:pt idx="2">
                  <c:v>0.110320776062059</c:v>
                </c:pt>
                <c:pt idx="3">
                  <c:v>0.0889997694012059</c:v>
                </c:pt>
                <c:pt idx="4">
                  <c:v>0.115598103437791</c:v>
                </c:pt>
                <c:pt idx="5">
                  <c:v>0.101905050168589</c:v>
                </c:pt>
                <c:pt idx="6">
                  <c:v>0.0954694365085253</c:v>
                </c:pt>
                <c:pt idx="7">
                  <c:v>0.0474752699505636</c:v>
                </c:pt>
                <c:pt idx="8">
                  <c:v>0.0648304012679492</c:v>
                </c:pt>
                <c:pt idx="10">
                  <c:v>0.0765828786693514</c:v>
                </c:pt>
              </c:numCache>
            </c:numRef>
          </c:val>
        </c:ser>
        <c:ser>
          <c:idx val="12"/>
          <c:order val="12"/>
          <c:tx>
            <c:strRef>
              <c:f>Feuil1!$O$18</c:f>
              <c:strCache>
                <c:ptCount val="1"/>
                <c:pt idx="0">
                  <c:v>M 1847a</c:v>
                </c:pt>
              </c:strCache>
            </c:strRef>
          </c:tx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Feuil1!$O$19:$O$29</c:f>
              <c:numCache>
                <c:formatCode>0.000</c:formatCode>
                <c:ptCount val="11"/>
                <c:pt idx="0">
                  <c:v>-0.013088029697065</c:v>
                </c:pt>
                <c:pt idx="1">
                  <c:v>0.178531649425488</c:v>
                </c:pt>
                <c:pt idx="2">
                  <c:v>0.133386080130752</c:v>
                </c:pt>
                <c:pt idx="3">
                  <c:v>0.103723026221912</c:v>
                </c:pt>
                <c:pt idx="4">
                  <c:v>0.0965748661243604</c:v>
                </c:pt>
                <c:pt idx="5">
                  <c:v>0.110678974476094</c:v>
                </c:pt>
                <c:pt idx="6">
                  <c:v>0.0909218087578047</c:v>
                </c:pt>
                <c:pt idx="7">
                  <c:v>0.0730293744229518</c:v>
                </c:pt>
                <c:pt idx="8">
                  <c:v>0.0800703678246861</c:v>
                </c:pt>
                <c:pt idx="9">
                  <c:v>0.094397997898956</c:v>
                </c:pt>
                <c:pt idx="10">
                  <c:v>0.0931821404888131</c:v>
                </c:pt>
              </c:numCache>
            </c:numRef>
          </c:val>
        </c:ser>
        <c:ser>
          <c:idx val="13"/>
          <c:order val="13"/>
          <c:tx>
            <c:strRef>
              <c:f>Feuil1!$P$18</c:f>
              <c:strCache>
                <c:ptCount val="1"/>
                <c:pt idx="0">
                  <c:v>M 1847c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Feuil1!$P$19:$P$29</c:f>
              <c:numCache>
                <c:formatCode>0.000</c:formatCode>
                <c:ptCount val="11"/>
                <c:pt idx="0">
                  <c:v>0.031390242024437</c:v>
                </c:pt>
                <c:pt idx="1">
                  <c:v>0.229684171872869</c:v>
                </c:pt>
                <c:pt idx="2">
                  <c:v>0.148109336951458</c:v>
                </c:pt>
                <c:pt idx="3">
                  <c:v>0.149480516782587</c:v>
                </c:pt>
                <c:pt idx="4">
                  <c:v>0.156990788596016</c:v>
                </c:pt>
                <c:pt idx="5">
                  <c:v>0.152071659634319</c:v>
                </c:pt>
                <c:pt idx="6">
                  <c:v>0.142581981154167</c:v>
                </c:pt>
                <c:pt idx="7">
                  <c:v>0.0971630541396711</c:v>
                </c:pt>
                <c:pt idx="8">
                  <c:v>0.136186309803618</c:v>
                </c:pt>
                <c:pt idx="9">
                  <c:v>0.123361693834273</c:v>
                </c:pt>
                <c:pt idx="10">
                  <c:v>0.119511079211162</c:v>
                </c:pt>
              </c:numCache>
            </c:numRef>
          </c:val>
        </c:ser>
        <c:ser>
          <c:idx val="14"/>
          <c:order val="14"/>
          <c:tx>
            <c:strRef>
              <c:f>Feuil1!$Q$18</c:f>
              <c:strCache>
                <c:ptCount val="1"/>
                <c:pt idx="0">
                  <c:v>M1847f</c:v>
                </c:pt>
              </c:strCache>
            </c:strRef>
          </c:tx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Feuil1!$Q$19:$Q$29</c:f>
              <c:numCache>
                <c:formatCode>0.000</c:formatCode>
                <c:ptCount val="11"/>
                <c:pt idx="0">
                  <c:v>-0.013088029697065</c:v>
                </c:pt>
                <c:pt idx="1">
                  <c:v>0.199720948495426</c:v>
                </c:pt>
                <c:pt idx="2">
                  <c:v>0.133386080130752</c:v>
                </c:pt>
                <c:pt idx="3">
                  <c:v>0.111691955893188</c:v>
                </c:pt>
                <c:pt idx="4">
                  <c:v>0.10300897612977</c:v>
                </c:pt>
                <c:pt idx="5">
                  <c:v>0.120978931115906</c:v>
                </c:pt>
                <c:pt idx="6">
                  <c:v>0.0954694365085253</c:v>
                </c:pt>
                <c:pt idx="7">
                  <c:v>0.0730293744229518</c:v>
                </c:pt>
                <c:pt idx="8">
                  <c:v>0.0694588054500202</c:v>
                </c:pt>
                <c:pt idx="9">
                  <c:v>0.0791580313422191</c:v>
                </c:pt>
                <c:pt idx="10">
                  <c:v>0.072332001515693</c:v>
                </c:pt>
              </c:numCache>
            </c:numRef>
          </c:val>
        </c:ser>
        <c:ser>
          <c:idx val="15"/>
          <c:order val="15"/>
          <c:tx>
            <c:strRef>
              <c:f>Feuil1!$R$18</c:f>
              <c:strCache>
                <c:ptCount val="1"/>
                <c:pt idx="0">
                  <c:v>M1847b+E</c:v>
                </c:pt>
              </c:strCache>
            </c:strRef>
          </c:tx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Feuil1!$R$19:$R$29</c:f>
              <c:numCache>
                <c:formatCode>0.000</c:formatCode>
                <c:ptCount val="11"/>
                <c:pt idx="0">
                  <c:v>-0.023865120713257</c:v>
                </c:pt>
                <c:pt idx="1">
                  <c:v>0.120539702447801</c:v>
                </c:pt>
                <c:pt idx="2">
                  <c:v>0.100740362234204</c:v>
                </c:pt>
                <c:pt idx="3">
                  <c:v>0.0956051359997327</c:v>
                </c:pt>
                <c:pt idx="4">
                  <c:v>0.0900439989654027</c:v>
                </c:pt>
                <c:pt idx="5">
                  <c:v>0.074466801821649</c:v>
                </c:pt>
                <c:pt idx="6">
                  <c:v>0.0863260570686557</c:v>
                </c:pt>
                <c:pt idx="7">
                  <c:v>0.0730293744229518</c:v>
                </c:pt>
                <c:pt idx="8">
                  <c:v>0.0725172299342402</c:v>
                </c:pt>
                <c:pt idx="9">
                  <c:v>0.0791580313422191</c:v>
                </c:pt>
                <c:pt idx="10">
                  <c:v>0.0680391051260576</c:v>
                </c:pt>
              </c:numCache>
            </c:numRef>
          </c:val>
        </c:ser>
        <c:ser>
          <c:idx val="16"/>
          <c:order val="16"/>
          <c:tx>
            <c:strRef>
              <c:f>Feuil1!$S$18</c:f>
              <c:strCache>
                <c:ptCount val="1"/>
                <c:pt idx="0">
                  <c:v>M 1847g</c:v>
                </c:pt>
              </c:strCache>
            </c:strRef>
          </c:tx>
          <c:marker>
            <c:symbol val="none"/>
          </c:marker>
          <c:cat>
            <c:strRef>
              <c:f>Feuil1!$B$19:$B$29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Feuil1!$S$19:$S$29</c:f>
              <c:numCache>
                <c:formatCode>0.000</c:formatCode>
                <c:ptCount val="11"/>
                <c:pt idx="0">
                  <c:v>-0.023865120713257</c:v>
                </c:pt>
                <c:pt idx="1">
                  <c:v>0.150502925825244</c:v>
                </c:pt>
                <c:pt idx="2">
                  <c:v>0.0909438307215537</c:v>
                </c:pt>
                <c:pt idx="3">
                  <c:v>0.0702992707349626</c:v>
                </c:pt>
                <c:pt idx="4">
                  <c:v>0.0874039027991942</c:v>
                </c:pt>
                <c:pt idx="5">
                  <c:v>0.074466801821649</c:v>
                </c:pt>
                <c:pt idx="6">
                  <c:v>0.0769860308145123</c:v>
                </c:pt>
                <c:pt idx="7">
                  <c:v>0.0828443567165504</c:v>
                </c:pt>
                <c:pt idx="8">
                  <c:v>0.087494385903893</c:v>
                </c:pt>
                <c:pt idx="9">
                  <c:v>0.0898818967339923</c:v>
                </c:pt>
                <c:pt idx="10">
                  <c:v>0.072332001515693</c:v>
                </c:pt>
              </c:numCache>
            </c:numRef>
          </c:val>
        </c:ser>
        <c:marker val="1"/>
        <c:axId val="300704216"/>
        <c:axId val="300776328"/>
      </c:lineChart>
      <c:catAx>
        <c:axId val="300704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0776328"/>
        <c:crosses val="autoZero"/>
        <c:auto val="1"/>
        <c:lblAlgn val="ctr"/>
        <c:lblOffset val="100"/>
        <c:tickLblSkip val="1"/>
        <c:tickMarkSkip val="1"/>
      </c:catAx>
      <c:valAx>
        <c:axId val="300776328"/>
        <c:scaling>
          <c:orientation val="minMax"/>
          <c:max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0704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899454875833"/>
          <c:y val="0.0967744757711737"/>
          <c:w val="0.176798758328286"/>
          <c:h val="0.82453698205757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393700</xdr:colOff>
      <xdr:row>9</xdr:row>
      <xdr:rowOff>101600</xdr:rowOff>
    </xdr:from>
    <xdr:to>
      <xdr:col>15</xdr:col>
      <xdr:colOff>114300</xdr:colOff>
      <xdr:row>31</xdr:row>
      <xdr:rowOff>25400</xdr:rowOff>
    </xdr:to>
    <xdr:graphicFrame macro="">
      <xdr:nvGraphicFramePr>
        <xdr:cNvPr id="30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127000</xdr:colOff>
      <xdr:row>9</xdr:row>
      <xdr:rowOff>88900</xdr:rowOff>
    </xdr:from>
    <xdr:to>
      <xdr:col>24</xdr:col>
      <xdr:colOff>279400</xdr:colOff>
      <xdr:row>31</xdr:row>
      <xdr:rowOff>127000</xdr:rowOff>
    </xdr:to>
    <xdr:graphicFrame macro="">
      <xdr:nvGraphicFramePr>
        <xdr:cNvPr id="30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9</xdr:col>
      <xdr:colOff>330200</xdr:colOff>
      <xdr:row>52</xdr:row>
      <xdr:rowOff>101600</xdr:rowOff>
    </xdr:to>
    <xdr:graphicFrame macro="">
      <xdr:nvGraphicFramePr>
        <xdr:cNvPr id="205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34</xdr:row>
      <xdr:rowOff>127000</xdr:rowOff>
    </xdr:from>
    <xdr:to>
      <xdr:col>11</xdr:col>
      <xdr:colOff>203200</xdr:colOff>
      <xdr:row>58</xdr:row>
      <xdr:rowOff>38100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C47"/>
  <sheetViews>
    <sheetView topLeftCell="F1" workbookViewId="0">
      <selection activeCell="W3" sqref="W3"/>
    </sheetView>
  </sheetViews>
  <sheetFormatPr baseColWidth="10" defaultRowHeight="13"/>
  <cols>
    <col min="16" max="16" width="6.83203125" customWidth="1"/>
    <col min="19" max="19" width="6.6640625" customWidth="1"/>
  </cols>
  <sheetData>
    <row r="1" spans="1:21">
      <c r="A1" s="1"/>
      <c r="B1" s="1"/>
      <c r="C1" s="8" t="s">
        <v>0</v>
      </c>
      <c r="D1" s="8" t="s">
        <v>0</v>
      </c>
      <c r="E1" s="8" t="s">
        <v>0</v>
      </c>
      <c r="F1" s="8" t="s">
        <v>0</v>
      </c>
      <c r="G1" s="8" t="s">
        <v>0</v>
      </c>
      <c r="H1" s="8" t="s">
        <v>0</v>
      </c>
      <c r="I1" s="8" t="s">
        <v>0</v>
      </c>
      <c r="J1" s="8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/>
      <c r="P1" s="17" t="s">
        <v>0</v>
      </c>
      <c r="Q1" s="2" t="s">
        <v>0</v>
      </c>
      <c r="S1" s="8" t="s">
        <v>0</v>
      </c>
      <c r="T1" s="8" t="s">
        <v>0</v>
      </c>
      <c r="U1" s="8" t="s">
        <v>0</v>
      </c>
    </row>
    <row r="2" spans="1:21">
      <c r="A2" s="1"/>
      <c r="B2" s="1"/>
      <c r="C2" s="8" t="s">
        <v>14</v>
      </c>
      <c r="D2" s="8"/>
      <c r="E2" s="8"/>
      <c r="F2" s="8"/>
      <c r="G2" s="8" t="s">
        <v>5</v>
      </c>
      <c r="H2" s="8"/>
      <c r="I2" s="15" t="s">
        <v>46</v>
      </c>
      <c r="J2" s="15" t="s">
        <v>46</v>
      </c>
      <c r="K2" t="s">
        <v>45</v>
      </c>
      <c r="L2" t="s">
        <v>45</v>
      </c>
      <c r="M2" t="s">
        <v>45</v>
      </c>
      <c r="N2" t="s">
        <v>45</v>
      </c>
      <c r="P2" s="8" t="s">
        <v>5</v>
      </c>
      <c r="S2" s="16" t="s">
        <v>18</v>
      </c>
      <c r="T2" s="8"/>
      <c r="U2" s="8" t="s">
        <v>5</v>
      </c>
    </row>
    <row r="3" spans="1:21">
      <c r="A3" s="1"/>
      <c r="B3" s="1"/>
      <c r="C3" s="17" t="s">
        <v>31</v>
      </c>
      <c r="D3" s="19"/>
      <c r="E3" s="19"/>
      <c r="G3" s="8" t="s">
        <v>47</v>
      </c>
      <c r="H3" s="1"/>
      <c r="I3" s="15" t="s">
        <v>2</v>
      </c>
      <c r="J3" s="15" t="s">
        <v>2</v>
      </c>
      <c r="K3" t="s">
        <v>2</v>
      </c>
      <c r="L3" t="s">
        <v>2</v>
      </c>
      <c r="M3" t="s">
        <v>2</v>
      </c>
      <c r="N3" t="s">
        <v>2</v>
      </c>
      <c r="Q3" t="s">
        <v>2</v>
      </c>
      <c r="S3" s="15" t="s">
        <v>2</v>
      </c>
      <c r="T3" s="17" t="s">
        <v>43</v>
      </c>
      <c r="U3" s="19"/>
    </row>
    <row r="4" spans="1:21">
      <c r="A4" s="25" t="s">
        <v>42</v>
      </c>
      <c r="B4" s="1"/>
      <c r="C4" s="8" t="s">
        <v>13</v>
      </c>
      <c r="D4" s="8" t="s">
        <v>7</v>
      </c>
      <c r="E4" s="8" t="s">
        <v>9</v>
      </c>
      <c r="F4" s="8" t="s">
        <v>11</v>
      </c>
      <c r="G4" s="8" t="s">
        <v>10</v>
      </c>
      <c r="H4" s="8" t="s">
        <v>6</v>
      </c>
      <c r="I4" s="15" t="s">
        <v>16</v>
      </c>
      <c r="J4" s="15" t="s">
        <v>17</v>
      </c>
      <c r="K4" s="10" t="s">
        <v>19</v>
      </c>
      <c r="L4" s="10" t="s">
        <v>21</v>
      </c>
      <c r="M4" s="10" t="s">
        <v>22</v>
      </c>
      <c r="N4" s="10" t="s">
        <v>23</v>
      </c>
      <c r="O4" s="10"/>
      <c r="P4" s="17" t="s">
        <v>12</v>
      </c>
      <c r="Q4" s="10" t="s">
        <v>20</v>
      </c>
      <c r="S4" s="24" t="s">
        <v>15</v>
      </c>
      <c r="T4" s="23" t="s">
        <v>8</v>
      </c>
      <c r="U4" s="23" t="s">
        <v>3</v>
      </c>
    </row>
    <row r="5" spans="1:21">
      <c r="A5" s="26">
        <v>210.2413793103448</v>
      </c>
      <c r="B5" s="1">
        <v>1</v>
      </c>
      <c r="C5" s="9">
        <v>198</v>
      </c>
      <c r="D5" s="9">
        <v>198</v>
      </c>
      <c r="E5" s="9">
        <v>195</v>
      </c>
      <c r="F5" s="9">
        <v>201</v>
      </c>
      <c r="G5" s="9">
        <v>193</v>
      </c>
      <c r="H5" s="9">
        <v>207</v>
      </c>
      <c r="I5" s="15"/>
      <c r="J5" s="15">
        <v>196.5</v>
      </c>
      <c r="K5" s="10">
        <v>204</v>
      </c>
      <c r="L5" s="10">
        <v>204</v>
      </c>
      <c r="M5" s="10">
        <v>199</v>
      </c>
      <c r="N5" s="10">
        <v>199</v>
      </c>
      <c r="O5" s="10"/>
      <c r="P5" s="15">
        <v>228</v>
      </c>
      <c r="Q5" s="10">
        <v>226</v>
      </c>
      <c r="S5" s="15">
        <v>190</v>
      </c>
      <c r="T5" s="9">
        <v>187.8</v>
      </c>
      <c r="U5" s="9">
        <v>196.5</v>
      </c>
    </row>
    <row r="6" spans="1:21">
      <c r="A6" s="26">
        <v>26.517241379310338</v>
      </c>
      <c r="B6" s="1">
        <v>3</v>
      </c>
      <c r="C6" s="9">
        <v>35</v>
      </c>
      <c r="D6" s="9">
        <v>35</v>
      </c>
      <c r="E6" s="9">
        <v>36</v>
      </c>
      <c r="F6" s="9">
        <v>39</v>
      </c>
      <c r="G6" s="9">
        <v>39</v>
      </c>
      <c r="H6" s="9">
        <v>39.5</v>
      </c>
      <c r="I6" s="15">
        <v>34</v>
      </c>
      <c r="J6" s="15">
        <v>36.5</v>
      </c>
      <c r="K6" s="10">
        <v>40</v>
      </c>
      <c r="L6" s="10">
        <v>42</v>
      </c>
      <c r="M6" s="11">
        <v>35</v>
      </c>
      <c r="N6" s="10">
        <v>37.5</v>
      </c>
      <c r="O6" s="10"/>
      <c r="P6" s="15">
        <v>38</v>
      </c>
      <c r="Q6" s="10">
        <v>45</v>
      </c>
      <c r="S6" s="15">
        <v>32</v>
      </c>
      <c r="T6" s="9">
        <v>33</v>
      </c>
      <c r="U6" s="9">
        <v>33.1</v>
      </c>
    </row>
    <row r="7" spans="1:21">
      <c r="A7" s="26">
        <v>21.331034482758625</v>
      </c>
      <c r="B7" s="1">
        <v>4</v>
      </c>
      <c r="C7" s="9">
        <v>26</v>
      </c>
      <c r="D7" s="9">
        <v>26</v>
      </c>
      <c r="E7" s="9">
        <v>26</v>
      </c>
      <c r="F7" s="9">
        <v>27</v>
      </c>
      <c r="G7" s="9">
        <v>25</v>
      </c>
      <c r="H7" s="9">
        <v>28</v>
      </c>
      <c r="I7" s="15">
        <v>26</v>
      </c>
      <c r="J7" s="15">
        <v>27.5</v>
      </c>
      <c r="K7" s="10">
        <v>29</v>
      </c>
      <c r="L7" s="10">
        <v>29</v>
      </c>
      <c r="M7" s="10">
        <v>26.9</v>
      </c>
      <c r="N7" s="10">
        <v>26.3</v>
      </c>
      <c r="O7" s="10"/>
      <c r="P7" s="15">
        <v>28</v>
      </c>
      <c r="Q7" s="10">
        <v>30</v>
      </c>
      <c r="S7" s="15">
        <v>25</v>
      </c>
      <c r="T7" s="9">
        <v>25.1</v>
      </c>
      <c r="U7" s="9">
        <v>25</v>
      </c>
    </row>
    <row r="8" spans="1:21">
      <c r="A8" s="26">
        <v>42.527586206896544</v>
      </c>
      <c r="B8" s="1">
        <v>5</v>
      </c>
      <c r="C8" s="9">
        <v>51</v>
      </c>
      <c r="D8" s="9">
        <v>51</v>
      </c>
      <c r="E8" s="9">
        <v>53</v>
      </c>
      <c r="F8" s="9">
        <v>54</v>
      </c>
      <c r="G8" s="9">
        <v>52</v>
      </c>
      <c r="H8" s="9">
        <v>52</v>
      </c>
      <c r="I8" s="15">
        <v>48.5</v>
      </c>
      <c r="J8" s="15">
        <v>52.2</v>
      </c>
      <c r="K8" s="10">
        <v>54</v>
      </c>
      <c r="L8" s="10">
        <v>55</v>
      </c>
      <c r="M8" s="10">
        <v>53</v>
      </c>
      <c r="N8" s="11">
        <v>50</v>
      </c>
      <c r="O8" s="11"/>
      <c r="P8" s="15">
        <v>56.1</v>
      </c>
      <c r="Q8" s="10">
        <v>60</v>
      </c>
      <c r="S8" s="15">
        <v>49</v>
      </c>
      <c r="T8" s="9">
        <v>49.5</v>
      </c>
      <c r="U8" s="9">
        <v>51</v>
      </c>
    </row>
    <row r="9" spans="1:21">
      <c r="A9" s="26">
        <v>26.820689655172409</v>
      </c>
      <c r="B9" s="1">
        <v>6</v>
      </c>
      <c r="C9" s="9">
        <v>33</v>
      </c>
      <c r="D9" s="9">
        <v>33.200000000000003</v>
      </c>
      <c r="E9" s="9">
        <v>35.5</v>
      </c>
      <c r="F9" s="9">
        <v>37</v>
      </c>
      <c r="G9" s="9">
        <v>33</v>
      </c>
      <c r="H9" s="9">
        <v>37</v>
      </c>
      <c r="I9" s="15">
        <v>31</v>
      </c>
      <c r="J9" s="15">
        <v>35</v>
      </c>
      <c r="K9" s="10">
        <v>33.5</v>
      </c>
      <c r="L9" s="10">
        <v>34</v>
      </c>
      <c r="M9" s="10">
        <v>33</v>
      </c>
      <c r="N9" s="12">
        <v>32.799999999999997</v>
      </c>
      <c r="O9" s="12"/>
      <c r="P9" s="15">
        <v>36</v>
      </c>
      <c r="Q9" s="10">
        <v>38.5</v>
      </c>
      <c r="S9" s="15">
        <v>31</v>
      </c>
      <c r="T9" s="9">
        <v>33</v>
      </c>
      <c r="U9" s="9">
        <v>32.700000000000003</v>
      </c>
    </row>
    <row r="10" spans="1:21">
      <c r="A10" s="26">
        <v>38.751724137931028</v>
      </c>
      <c r="B10" s="1">
        <v>10</v>
      </c>
      <c r="C10" s="9">
        <v>46.5</v>
      </c>
      <c r="D10" s="9"/>
      <c r="E10" s="9">
        <v>49</v>
      </c>
      <c r="F10" s="9">
        <v>50.5</v>
      </c>
      <c r="G10" s="9">
        <v>48</v>
      </c>
      <c r="H10" s="9">
        <v>49</v>
      </c>
      <c r="I10" s="15"/>
      <c r="J10" s="15">
        <v>49</v>
      </c>
      <c r="K10" s="10">
        <v>50</v>
      </c>
      <c r="L10" s="10">
        <v>51.2</v>
      </c>
      <c r="M10" s="10">
        <v>46</v>
      </c>
      <c r="N10" s="10">
        <v>46</v>
      </c>
      <c r="O10" s="10"/>
      <c r="P10" s="18">
        <v>50.8</v>
      </c>
      <c r="Q10" s="10">
        <v>55</v>
      </c>
      <c r="S10" s="15">
        <v>45</v>
      </c>
      <c r="T10" s="9">
        <v>44</v>
      </c>
      <c r="U10" s="9">
        <v>45</v>
      </c>
    </row>
    <row r="11" spans="1:21">
      <c r="A11" s="26">
        <v>38.527586206896551</v>
      </c>
      <c r="B11" s="1">
        <v>11</v>
      </c>
      <c r="C11" s="9">
        <v>46.5</v>
      </c>
      <c r="D11" s="9">
        <v>46</v>
      </c>
      <c r="E11" s="9">
        <v>47</v>
      </c>
      <c r="F11" s="9">
        <v>49</v>
      </c>
      <c r="G11" s="9">
        <v>47</v>
      </c>
      <c r="H11" s="9">
        <v>48</v>
      </c>
      <c r="I11" s="15"/>
      <c r="J11" s="15">
        <v>48</v>
      </c>
      <c r="K11" s="10">
        <v>47.5</v>
      </c>
      <c r="L11" s="10">
        <v>48</v>
      </c>
      <c r="M11" s="10">
        <v>47</v>
      </c>
      <c r="N11" s="10">
        <v>46</v>
      </c>
      <c r="O11" s="10"/>
      <c r="P11" s="15">
        <v>51</v>
      </c>
      <c r="Q11" s="10">
        <v>53.5</v>
      </c>
      <c r="S11" s="15">
        <v>43.7</v>
      </c>
      <c r="T11" s="9">
        <v>43.7</v>
      </c>
      <c r="U11" s="9">
        <v>44.3</v>
      </c>
    </row>
    <row r="12" spans="1:21">
      <c r="A12" s="26">
        <v>29.582758620689649</v>
      </c>
      <c r="B12" s="1">
        <v>12</v>
      </c>
      <c r="C12" s="9">
        <v>34</v>
      </c>
      <c r="D12" s="9">
        <v>32.5</v>
      </c>
      <c r="E12" s="9">
        <v>32</v>
      </c>
      <c r="F12" s="9">
        <v>36</v>
      </c>
      <c r="G12" s="9">
        <v>34.6</v>
      </c>
      <c r="H12" s="9">
        <v>37</v>
      </c>
      <c r="I12" s="15"/>
      <c r="J12" s="15">
        <v>33</v>
      </c>
      <c r="K12" s="10">
        <v>35</v>
      </c>
      <c r="L12" s="10">
        <v>35</v>
      </c>
      <c r="M12" s="10">
        <v>35</v>
      </c>
      <c r="N12" s="10">
        <v>35.799999999999997</v>
      </c>
      <c r="O12" s="10"/>
      <c r="P12" s="15">
        <v>36</v>
      </c>
      <c r="Q12" s="13">
        <v>37</v>
      </c>
      <c r="S12" s="15">
        <v>33</v>
      </c>
      <c r="T12" s="9">
        <v>32</v>
      </c>
      <c r="U12" s="9">
        <v>31</v>
      </c>
    </row>
    <row r="13" spans="1:21">
      <c r="A13" s="26">
        <v>24.11724137931035</v>
      </c>
      <c r="B13" s="1">
        <v>13</v>
      </c>
      <c r="C13" s="9">
        <v>29</v>
      </c>
      <c r="D13" s="9">
        <v>28</v>
      </c>
      <c r="E13" s="9">
        <v>28</v>
      </c>
      <c r="F13" s="9">
        <v>30</v>
      </c>
      <c r="G13" s="9">
        <v>28</v>
      </c>
      <c r="H13" s="9">
        <v>30</v>
      </c>
      <c r="I13" s="15"/>
      <c r="J13" s="15">
        <v>28</v>
      </c>
      <c r="K13" s="10">
        <v>29</v>
      </c>
      <c r="L13" s="10">
        <v>28.3</v>
      </c>
      <c r="M13" s="10">
        <v>28.5</v>
      </c>
      <c r="N13" s="10">
        <v>29.5</v>
      </c>
      <c r="O13" s="10"/>
      <c r="P13" s="15">
        <v>30.2</v>
      </c>
      <c r="Q13" s="10">
        <v>33</v>
      </c>
      <c r="S13" s="15">
        <v>27</v>
      </c>
      <c r="T13" s="9">
        <v>27.7</v>
      </c>
      <c r="U13" s="9">
        <v>27</v>
      </c>
    </row>
    <row r="14" spans="1:21">
      <c r="B14" s="1" t="s">
        <v>4</v>
      </c>
      <c r="C14" s="9"/>
      <c r="D14" s="9">
        <v>27</v>
      </c>
      <c r="E14" s="9">
        <v>27.9</v>
      </c>
      <c r="F14" s="9">
        <v>29.5</v>
      </c>
      <c r="G14" s="9">
        <v>27</v>
      </c>
      <c r="H14" s="9">
        <v>29</v>
      </c>
      <c r="I14" s="15"/>
      <c r="J14" s="15"/>
      <c r="K14" s="10">
        <v>29</v>
      </c>
      <c r="L14" s="10">
        <v>28</v>
      </c>
      <c r="M14" s="10">
        <v>28</v>
      </c>
      <c r="N14" s="10">
        <v>28.7</v>
      </c>
      <c r="O14" s="10"/>
      <c r="P14" s="15">
        <v>30</v>
      </c>
      <c r="Q14" s="10">
        <v>31</v>
      </c>
      <c r="S14" s="15"/>
      <c r="T14" s="9">
        <v>27</v>
      </c>
      <c r="U14" s="9">
        <v>26</v>
      </c>
    </row>
    <row r="15" spans="1:21">
      <c r="A15" s="26">
        <v>25.820689655172409</v>
      </c>
      <c r="B15" s="1">
        <v>14</v>
      </c>
      <c r="C15" s="9">
        <v>31</v>
      </c>
      <c r="D15" s="9">
        <v>30</v>
      </c>
      <c r="E15" s="9">
        <v>30</v>
      </c>
      <c r="F15" s="9">
        <v>31</v>
      </c>
      <c r="G15" s="9">
        <v>30</v>
      </c>
      <c r="H15" s="9">
        <v>32</v>
      </c>
      <c r="I15" s="15"/>
      <c r="J15" s="15">
        <v>30.8</v>
      </c>
      <c r="K15" s="10">
        <v>32</v>
      </c>
      <c r="L15" s="10">
        <v>30.5</v>
      </c>
      <c r="M15" s="10">
        <v>30.2</v>
      </c>
      <c r="N15" s="10">
        <v>30.5</v>
      </c>
      <c r="O15" s="10"/>
      <c r="P15" s="15">
        <v>34</v>
      </c>
      <c r="Q15" s="10">
        <v>34</v>
      </c>
      <c r="S15" s="15">
        <v>29.2</v>
      </c>
      <c r="T15" s="9">
        <v>29.5</v>
      </c>
      <c r="U15" s="9">
        <v>29.2</v>
      </c>
    </row>
    <row r="16" spans="1:21">
      <c r="A16" s="26">
        <v>33.948275862068975</v>
      </c>
      <c r="B16" s="1">
        <v>7</v>
      </c>
      <c r="C16" s="9">
        <v>41</v>
      </c>
      <c r="D16" s="9">
        <v>38</v>
      </c>
      <c r="E16" s="9">
        <v>44</v>
      </c>
      <c r="F16" s="9">
        <v>44</v>
      </c>
      <c r="G16" s="9">
        <v>41.5</v>
      </c>
      <c r="H16" s="9"/>
      <c r="I16" s="15">
        <v>39</v>
      </c>
      <c r="J16" s="15">
        <v>40</v>
      </c>
      <c r="K16" s="10">
        <v>43.5</v>
      </c>
      <c r="L16" s="10">
        <v>44.7</v>
      </c>
      <c r="M16" s="10">
        <v>40</v>
      </c>
      <c r="P16" s="15">
        <v>45</v>
      </c>
      <c r="Q16" s="10">
        <v>48</v>
      </c>
      <c r="S16" s="15">
        <v>38</v>
      </c>
      <c r="T16" s="9">
        <v>42</v>
      </c>
      <c r="U16" s="9">
        <v>39</v>
      </c>
    </row>
    <row r="17" spans="1:21">
      <c r="A17" s="26">
        <v>12.372413793103451</v>
      </c>
      <c r="B17" s="1">
        <v>8</v>
      </c>
      <c r="C17" s="9">
        <v>17</v>
      </c>
      <c r="D17" s="9">
        <v>17</v>
      </c>
      <c r="E17" s="9">
        <v>16.5</v>
      </c>
      <c r="F17" s="9">
        <v>15.2</v>
      </c>
      <c r="G17" s="9">
        <v>17.5</v>
      </c>
      <c r="H17" s="9"/>
      <c r="I17" s="15">
        <v>17</v>
      </c>
      <c r="J17" s="15">
        <v>16</v>
      </c>
      <c r="K17" s="10">
        <v>18.5</v>
      </c>
      <c r="L17" s="10">
        <v>18.5</v>
      </c>
      <c r="M17" s="10">
        <v>16</v>
      </c>
      <c r="N17" s="10">
        <v>15.5</v>
      </c>
      <c r="O17" s="10"/>
      <c r="P17" s="15">
        <v>16.5</v>
      </c>
      <c r="Q17" s="10">
        <v>20.5</v>
      </c>
      <c r="S17" s="15">
        <v>18</v>
      </c>
      <c r="T17" s="9">
        <v>15</v>
      </c>
      <c r="U17" s="9">
        <v>16</v>
      </c>
    </row>
    <row r="18" spans="1:21">
      <c r="A18" s="27" t="s">
        <v>1</v>
      </c>
      <c r="B18" s="1"/>
      <c r="C18" s="14" t="str">
        <f t="shared" ref="C18:J18" si="0">C4</f>
        <v>NY 64557 ou 6</v>
      </c>
      <c r="D18" s="14" t="str">
        <f t="shared" si="0"/>
        <v>TAR 1176</v>
      </c>
      <c r="E18" s="14" t="str">
        <f t="shared" si="0"/>
        <v>TAR 1175</v>
      </c>
      <c r="F18" s="14" t="str">
        <f t="shared" si="0"/>
        <v>TAR 944</v>
      </c>
      <c r="G18" s="14" t="str">
        <f t="shared" si="0"/>
        <v>Tar 1178</v>
      </c>
      <c r="H18" s="14" t="str">
        <f t="shared" si="0"/>
        <v>TAR 1180</v>
      </c>
      <c r="I18" s="14" t="str">
        <f t="shared" si="0"/>
        <v>V 1011</v>
      </c>
      <c r="J18" s="14" t="str">
        <f t="shared" si="0"/>
        <v>V 1015</v>
      </c>
      <c r="K18" s="10" t="s">
        <v>19</v>
      </c>
      <c r="L18" s="10" t="s">
        <v>21</v>
      </c>
      <c r="M18" s="10" t="s">
        <v>22</v>
      </c>
      <c r="N18" s="10" t="s">
        <v>23</v>
      </c>
      <c r="O18" s="10"/>
      <c r="P18" s="8" t="str">
        <f>P4</f>
        <v>TAR 668</v>
      </c>
      <c r="Q18" s="10" t="s">
        <v>20</v>
      </c>
      <c r="S18" s="14" t="str">
        <f>S4</f>
        <v>V 1014</v>
      </c>
      <c r="T18" s="14" t="str">
        <f>T4</f>
        <v>TAR 1177</v>
      </c>
      <c r="U18" s="14" t="str">
        <f>U4</f>
        <v>TAR 1179</v>
      </c>
    </row>
    <row r="19" spans="1:21">
      <c r="A19" s="28">
        <f>LOG10(A5)</f>
        <v>2.3227181971229638</v>
      </c>
      <c r="B19" s="1">
        <v>1</v>
      </c>
      <c r="C19" s="6">
        <f t="shared" ref="C19:H31" si="1">LOG10(C5)-$A19</f>
        <v>-2.6053006861432859E-2</v>
      </c>
      <c r="D19" s="6">
        <f t="shared" si="1"/>
        <v>-2.6053006861432859E-2</v>
      </c>
      <c r="E19" s="6">
        <f t="shared" si="1"/>
        <v>-3.2683585760445943E-2</v>
      </c>
      <c r="F19" s="6">
        <f t="shared" si="1"/>
        <v>-1.9522139702474739E-2</v>
      </c>
      <c r="G19" s="6">
        <f t="shared" si="1"/>
        <v>-3.7160888115189916E-2</v>
      </c>
      <c r="H19" s="6">
        <f t="shared" si="1"/>
        <v>-6.7478516660459675E-3</v>
      </c>
      <c r="I19" s="15"/>
      <c r="J19" s="6">
        <f t="shared" ref="J19:N31" si="2">LOG10(J5)-$A19</f>
        <v>-2.9355642411518446E-2</v>
      </c>
      <c r="K19" s="4">
        <f t="shared" si="2"/>
        <v>-1.3088029697065018E-2</v>
      </c>
      <c r="L19" s="4">
        <f t="shared" si="2"/>
        <v>-1.3088029697065018E-2</v>
      </c>
      <c r="M19" s="4">
        <f t="shared" si="2"/>
        <v>-2.3865120713256971E-2</v>
      </c>
      <c r="N19" s="4">
        <f t="shared" si="2"/>
        <v>-2.3865120713256971E-2</v>
      </c>
      <c r="O19" s="4"/>
      <c r="P19" s="6">
        <f t="shared" ref="P19:Q25" si="3">LOG10(P5)-$A19</f>
        <v>3.521664987749018E-2</v>
      </c>
      <c r="Q19" s="4">
        <f t="shared" si="3"/>
        <v>3.1390242024436965E-2</v>
      </c>
      <c r="S19" s="6">
        <f t="shared" ref="S19:U27" si="4">LOG10(S5)-$A19</f>
        <v>-4.3964596170134929E-2</v>
      </c>
      <c r="T19" s="6">
        <f t="shared" si="4"/>
        <v>-4.9022609192871602E-2</v>
      </c>
      <c r="U19" s="6">
        <f t="shared" si="4"/>
        <v>-2.9355642411518446E-2</v>
      </c>
    </row>
    <row r="20" spans="1:21">
      <c r="A20" s="28">
        <f t="shared" ref="A20:A31" si="5">LOG10(A6)</f>
        <v>1.4235283419024749</v>
      </c>
      <c r="B20" s="1">
        <v>3</v>
      </c>
      <c r="C20" s="6">
        <f t="shared" si="1"/>
        <v>0.12053970244780077</v>
      </c>
      <c r="D20" s="6">
        <f t="shared" si="1"/>
        <v>0.12053970244780077</v>
      </c>
      <c r="E20" s="6">
        <f t="shared" si="1"/>
        <v>0.13277415886481236</v>
      </c>
      <c r="F20" s="6">
        <f t="shared" si="1"/>
        <v>0.1675362651240242</v>
      </c>
      <c r="G20" s="6">
        <f t="shared" si="1"/>
        <v>0.1675362651240242</v>
      </c>
      <c r="H20" s="6">
        <f t="shared" si="1"/>
        <v>0.17306875372398522</v>
      </c>
      <c r="I20" s="6">
        <f>LOG10(I6)-$A20</f>
        <v>0.10795057513978024</v>
      </c>
      <c r="J20" s="6">
        <f t="shared" si="2"/>
        <v>0.13876452255399974</v>
      </c>
      <c r="K20" s="4">
        <f t="shared" si="2"/>
        <v>0.17853164942548738</v>
      </c>
      <c r="L20" s="4">
        <f t="shared" si="2"/>
        <v>0.19972094849542565</v>
      </c>
      <c r="M20" s="4">
        <f t="shared" si="2"/>
        <v>0.12053970244780077</v>
      </c>
      <c r="N20" s="4">
        <f t="shared" si="2"/>
        <v>0.15050292582524394</v>
      </c>
      <c r="O20" s="4"/>
      <c r="P20" s="6">
        <f t="shared" si="3"/>
        <v>0.15625525471433521</v>
      </c>
      <c r="Q20" s="4">
        <f t="shared" si="3"/>
        <v>0.22968417187286883</v>
      </c>
      <c r="S20" s="6">
        <f t="shared" si="4"/>
        <v>8.1621636417431143E-2</v>
      </c>
      <c r="T20" s="6">
        <f t="shared" si="4"/>
        <v>9.4985597975412617E-2</v>
      </c>
      <c r="U20" s="6">
        <f t="shared" si="4"/>
        <v>9.6299651873243963E-2</v>
      </c>
    </row>
    <row r="21" spans="1:21">
      <c r="A21" s="28">
        <f t="shared" si="5"/>
        <v>1.3290119177682043</v>
      </c>
      <c r="B21" s="1">
        <v>4</v>
      </c>
      <c r="C21" s="6">
        <f t="shared" si="1"/>
        <v>8.5961430202613709E-2</v>
      </c>
      <c r="D21" s="6">
        <f t="shared" si="1"/>
        <v>8.5961430202613709E-2</v>
      </c>
      <c r="E21" s="6">
        <f t="shared" si="1"/>
        <v>8.5961430202613709E-2</v>
      </c>
      <c r="F21" s="6">
        <f t="shared" si="1"/>
        <v>0.1023518463907831</v>
      </c>
      <c r="G21" s="6">
        <f t="shared" si="1"/>
        <v>6.892809090383345E-2</v>
      </c>
      <c r="H21" s="6">
        <f t="shared" si="1"/>
        <v>0.11814611357401494</v>
      </c>
      <c r="I21" s="6">
        <f>LOG10(I7)-$A21</f>
        <v>8.5961430202613709E-2</v>
      </c>
      <c r="J21" s="6">
        <f t="shared" si="2"/>
        <v>0.11032077606205837</v>
      </c>
      <c r="K21" s="4">
        <f t="shared" si="2"/>
        <v>0.13338608013075182</v>
      </c>
      <c r="L21" s="4">
        <f t="shared" si="2"/>
        <v>0.13338608013075182</v>
      </c>
      <c r="M21" s="4">
        <f t="shared" si="2"/>
        <v>0.1007403622342038</v>
      </c>
      <c r="N21" s="4">
        <f t="shared" si="2"/>
        <v>9.0943830721553542E-2</v>
      </c>
      <c r="O21" s="4"/>
      <c r="P21" s="6">
        <f t="shared" si="3"/>
        <v>0.11814611357401494</v>
      </c>
      <c r="Q21" s="4">
        <f t="shared" si="3"/>
        <v>0.14810933695145811</v>
      </c>
      <c r="S21" s="6">
        <f t="shared" si="4"/>
        <v>6.892809090383345E-2</v>
      </c>
      <c r="T21" s="6">
        <f t="shared" si="4"/>
        <v>7.0661803712833926E-2</v>
      </c>
      <c r="U21" s="6">
        <f t="shared" si="4"/>
        <v>6.892809090383345E-2</v>
      </c>
    </row>
    <row r="22" spans="1:21">
      <c r="A22" s="28">
        <f t="shared" si="5"/>
        <v>1.628670733601056</v>
      </c>
      <c r="B22" s="1">
        <v>5</v>
      </c>
      <c r="C22" s="6">
        <f t="shared" si="1"/>
        <v>7.8899442496880301E-2</v>
      </c>
      <c r="D22" s="6">
        <f t="shared" si="1"/>
        <v>7.8899442496880301E-2</v>
      </c>
      <c r="E22" s="6">
        <f t="shared" si="1"/>
        <v>9.5605135999732971E-2</v>
      </c>
      <c r="F22" s="6">
        <f t="shared" si="1"/>
        <v>0.10372302622191265</v>
      </c>
      <c r="G22" s="6">
        <f t="shared" si="1"/>
        <v>8.7332610033743263E-2</v>
      </c>
      <c r="H22" s="6">
        <f t="shared" si="1"/>
        <v>8.7332610033743263E-2</v>
      </c>
      <c r="I22" s="6">
        <f>LOG10(I8)-$A22</f>
        <v>5.7071005001207764E-2</v>
      </c>
      <c r="J22" s="6">
        <f t="shared" si="2"/>
        <v>8.899976940120613E-2</v>
      </c>
      <c r="K22" s="4">
        <f t="shared" si="2"/>
        <v>0.10372302622191265</v>
      </c>
      <c r="L22" s="4">
        <f t="shared" si="2"/>
        <v>0.11169195589318792</v>
      </c>
      <c r="M22" s="4">
        <f t="shared" si="2"/>
        <v>9.5605135999732971E-2</v>
      </c>
      <c r="N22" s="4">
        <f t="shared" si="2"/>
        <v>7.0299270734962782E-2</v>
      </c>
      <c r="O22" s="4"/>
      <c r="P22" s="6">
        <f t="shared" si="3"/>
        <v>0.12029212765510544</v>
      </c>
      <c r="Q22" s="4">
        <f t="shared" si="3"/>
        <v>0.14948051678258767</v>
      </c>
      <c r="S22" s="6">
        <f t="shared" si="4"/>
        <v>6.1525346427457661E-2</v>
      </c>
      <c r="T22" s="6">
        <f t="shared" si="4"/>
        <v>6.5934465332512682E-2</v>
      </c>
      <c r="U22" s="6">
        <f t="shared" si="4"/>
        <v>7.8899442496880301E-2</v>
      </c>
    </row>
    <row r="23" spans="1:21">
      <c r="A23" s="28">
        <f t="shared" si="5"/>
        <v>1.4284699409124848</v>
      </c>
      <c r="B23" s="1">
        <v>6</v>
      </c>
      <c r="C23" s="6">
        <f t="shared" si="1"/>
        <v>9.0043998965402716E-2</v>
      </c>
      <c r="D23" s="6">
        <f t="shared" si="1"/>
        <v>9.2668142791551444E-2</v>
      </c>
      <c r="E23" s="6">
        <f t="shared" si="1"/>
        <v>0.12175841214260918</v>
      </c>
      <c r="F23" s="6">
        <f t="shared" si="1"/>
        <v>0.13973178315451018</v>
      </c>
      <c r="G23" s="6">
        <f t="shared" si="1"/>
        <v>9.0043998965402716E-2</v>
      </c>
      <c r="H23" s="6">
        <f t="shared" si="1"/>
        <v>0.13973178315451018</v>
      </c>
      <c r="I23" s="6">
        <f>LOG10(I9)-$A23</f>
        <v>6.2891752921787836E-2</v>
      </c>
      <c r="J23" s="6">
        <f t="shared" si="2"/>
        <v>0.11559810343779087</v>
      </c>
      <c r="K23" s="4">
        <f t="shared" si="2"/>
        <v>9.6574866124360392E-2</v>
      </c>
      <c r="L23" s="4">
        <f t="shared" si="2"/>
        <v>0.10300897612977034</v>
      </c>
      <c r="M23" s="4">
        <f t="shared" si="2"/>
        <v>9.0043998965402716E-2</v>
      </c>
      <c r="N23" s="4">
        <f t="shared" si="2"/>
        <v>8.7403902799194189E-2</v>
      </c>
      <c r="O23" s="4"/>
      <c r="P23" s="6">
        <f t="shared" si="3"/>
        <v>0.12783255985480246</v>
      </c>
      <c r="Q23" s="4">
        <f t="shared" si="3"/>
        <v>0.15699078859601578</v>
      </c>
      <c r="S23" s="6">
        <f t="shared" si="4"/>
        <v>6.2891752921787836E-2</v>
      </c>
      <c r="T23" s="6">
        <f t="shared" si="4"/>
        <v>9.0043998965402716E-2</v>
      </c>
      <c r="U23" s="6">
        <f t="shared" si="4"/>
        <v>8.607781174780138E-2</v>
      </c>
    </row>
    <row r="24" spans="1:21">
      <c r="A24" s="28">
        <f t="shared" si="5"/>
        <v>1.5882910298599249</v>
      </c>
      <c r="B24" s="1">
        <v>10</v>
      </c>
      <c r="C24" s="6">
        <f t="shared" si="1"/>
        <v>7.9161923030029113E-2</v>
      </c>
      <c r="D24" s="6"/>
      <c r="E24" s="6">
        <f t="shared" si="1"/>
        <v>0.10190505016858875</v>
      </c>
      <c r="F24" s="6">
        <f t="shared" si="1"/>
        <v>0.11500034825873651</v>
      </c>
      <c r="G24" s="6">
        <f t="shared" si="1"/>
        <v>9.2950207515662298E-2</v>
      </c>
      <c r="H24" s="6">
        <f t="shared" si="1"/>
        <v>0.10190505016858875</v>
      </c>
      <c r="I24" s="15"/>
      <c r="J24" s="6">
        <f t="shared" si="2"/>
        <v>0.10190505016858875</v>
      </c>
      <c r="K24" s="4">
        <f t="shared" si="2"/>
        <v>0.11067897447609387</v>
      </c>
      <c r="L24" s="4">
        <f t="shared" si="2"/>
        <v>0.12097893111590596</v>
      </c>
      <c r="M24" s="4">
        <f t="shared" si="2"/>
        <v>7.446680182164922E-2</v>
      </c>
      <c r="N24" s="4">
        <f t="shared" si="2"/>
        <v>7.446680182164922E-2</v>
      </c>
      <c r="O24" s="4"/>
      <c r="P24" s="6">
        <f t="shared" si="3"/>
        <v>0.11757268242399443</v>
      </c>
      <c r="Q24" s="4">
        <f t="shared" si="3"/>
        <v>0.15207165963431901</v>
      </c>
      <c r="S24" s="6">
        <f t="shared" si="4"/>
        <v>6.4921483915418854E-2</v>
      </c>
      <c r="T24" s="6">
        <f t="shared" si="4"/>
        <v>5.516164662626255E-2</v>
      </c>
      <c r="U24" s="6">
        <f t="shared" si="4"/>
        <v>6.4921483915418854E-2</v>
      </c>
    </row>
    <row r="25" spans="1:21">
      <c r="A25" s="28">
        <f t="shared" si="5"/>
        <v>1.5857718008670616</v>
      </c>
      <c r="B25" s="1">
        <v>11</v>
      </c>
      <c r="C25" s="6">
        <f t="shared" si="1"/>
        <v>8.1681152022892389E-2</v>
      </c>
      <c r="D25" s="6">
        <f t="shared" si="1"/>
        <v>7.6986030814512496E-2</v>
      </c>
      <c r="E25" s="6">
        <f t="shared" si="1"/>
        <v>8.6326057068655926E-2</v>
      </c>
      <c r="F25" s="6">
        <f t="shared" si="1"/>
        <v>0.10442427916145203</v>
      </c>
      <c r="G25" s="6">
        <f t="shared" si="1"/>
        <v>8.6326057068655926E-2</v>
      </c>
      <c r="H25" s="6">
        <f t="shared" si="1"/>
        <v>9.5469436508525574E-2</v>
      </c>
      <c r="I25" s="15"/>
      <c r="J25" s="6">
        <f t="shared" si="2"/>
        <v>9.5469436508525574E-2</v>
      </c>
      <c r="K25" s="4">
        <f t="shared" si="2"/>
        <v>9.0921808757804978E-2</v>
      </c>
      <c r="L25" s="4">
        <f t="shared" si="2"/>
        <v>9.5469436508525574E-2</v>
      </c>
      <c r="M25" s="4">
        <f t="shared" si="2"/>
        <v>8.6326057068655926E-2</v>
      </c>
      <c r="N25" s="4">
        <f t="shared" si="2"/>
        <v>7.6986030814512496E-2</v>
      </c>
      <c r="O25" s="4"/>
      <c r="P25" s="6">
        <f t="shared" si="3"/>
        <v>0.12179837523087467</v>
      </c>
      <c r="Q25" s="4">
        <f t="shared" si="3"/>
        <v>0.14258198115416687</v>
      </c>
      <c r="S25" s="6">
        <f t="shared" si="4"/>
        <v>5.4709636103360326E-2</v>
      </c>
      <c r="T25" s="6">
        <f t="shared" si="4"/>
        <v>5.4709636103360326E-2</v>
      </c>
      <c r="U25" s="6">
        <f t="shared" si="4"/>
        <v>6.0631925356007921E-2</v>
      </c>
    </row>
    <row r="26" spans="1:21">
      <c r="A26" s="28">
        <f t="shared" si="5"/>
        <v>1.4710386699273243</v>
      </c>
      <c r="B26" s="7">
        <v>12</v>
      </c>
      <c r="C26" s="6">
        <f>LOG10(C12)-$A26</f>
        <v>6.044024711493079E-2</v>
      </c>
      <c r="D26" s="6">
        <f t="shared" si="1"/>
        <v>4.0844691051550086E-2</v>
      </c>
      <c r="E26" s="6">
        <f t="shared" si="1"/>
        <v>3.4111308392581696E-2</v>
      </c>
      <c r="F26" s="6">
        <f t="shared" si="1"/>
        <v>8.5263830839962917E-2</v>
      </c>
      <c r="G26" s="6">
        <f t="shared" si="1"/>
        <v>6.8037428865452387E-2</v>
      </c>
      <c r="H26" s="6">
        <f t="shared" si="1"/>
        <v>9.7163054139670635E-2</v>
      </c>
      <c r="I26" s="15"/>
      <c r="J26" s="6">
        <f t="shared" si="2"/>
        <v>4.747526995056317E-2</v>
      </c>
      <c r="K26" s="4">
        <f t="shared" si="2"/>
        <v>7.3029374422951321E-2</v>
      </c>
      <c r="L26" s="4">
        <f t="shared" si="2"/>
        <v>7.3029374422951321E-2</v>
      </c>
      <c r="M26" s="4">
        <f t="shared" si="2"/>
        <v>7.3029374422951321E-2</v>
      </c>
      <c r="N26" s="4">
        <f t="shared" si="2"/>
        <v>8.2844356716549994E-2</v>
      </c>
      <c r="O26" s="4"/>
      <c r="P26" s="22">
        <v>8.7999999999999995E-2</v>
      </c>
      <c r="Q26" s="4">
        <f t="shared" ref="Q26:Q31" si="6">LOG10(Q12)-$A26</f>
        <v>9.7163054139670635E-2</v>
      </c>
      <c r="S26" s="6">
        <f t="shared" si="4"/>
        <v>4.747526995056317E-2</v>
      </c>
      <c r="T26" s="6">
        <f t="shared" si="4"/>
        <v>3.4111308392581696E-2</v>
      </c>
      <c r="U26" s="6">
        <f t="shared" si="4"/>
        <v>2.032302390694829E-2</v>
      </c>
    </row>
    <row r="27" spans="1:21">
      <c r="A27" s="28">
        <f t="shared" si="5"/>
        <v>1.38232763007427</v>
      </c>
      <c r="B27" s="1">
        <v>13</v>
      </c>
      <c r="C27" s="6">
        <f>LOG10(C13)-$A27</f>
        <v>8.0070367824686128E-2</v>
      </c>
      <c r="D27" s="6">
        <f t="shared" si="1"/>
        <v>6.4830401267949256E-2</v>
      </c>
      <c r="E27" s="6">
        <f t="shared" si="1"/>
        <v>6.4830401267949256E-2</v>
      </c>
      <c r="F27" s="6">
        <f t="shared" si="1"/>
        <v>9.4793624645392427E-2</v>
      </c>
      <c r="G27" s="6">
        <f t="shared" si="1"/>
        <v>6.4830401267949256E-2</v>
      </c>
      <c r="H27" s="6">
        <f t="shared" si="1"/>
        <v>9.4793624645392427E-2</v>
      </c>
      <c r="I27" s="15"/>
      <c r="J27" s="6">
        <f t="shared" si="2"/>
        <v>6.4830401267949256E-2</v>
      </c>
      <c r="K27" s="4">
        <f t="shared" si="2"/>
        <v>8.0070367824686128E-2</v>
      </c>
      <c r="L27" s="4">
        <f t="shared" si="2"/>
        <v>6.9458805450020256E-2</v>
      </c>
      <c r="M27" s="4">
        <f t="shared" si="2"/>
        <v>7.2517229934240257E-2</v>
      </c>
      <c r="N27" s="4">
        <f t="shared" si="2"/>
        <v>8.7494385903893024E-2</v>
      </c>
      <c r="O27" s="4"/>
      <c r="P27" s="6">
        <f>LOG10(P13)-$A27</f>
        <v>9.7679312882880565E-2</v>
      </c>
      <c r="Q27" s="4">
        <f t="shared" si="6"/>
        <v>0.13618630980361757</v>
      </c>
      <c r="S27" s="6">
        <f t="shared" si="4"/>
        <v>4.9036134084717409E-2</v>
      </c>
      <c r="T27" s="6">
        <f t="shared" si="4"/>
        <v>6.0152138990178683E-2</v>
      </c>
      <c r="U27" s="6">
        <f t="shared" si="4"/>
        <v>4.9036134084717409E-2</v>
      </c>
    </row>
    <row r="28" spans="1:21">
      <c r="A28" s="4">
        <v>1.3680000000000001</v>
      </c>
      <c r="B28" s="1" t="s">
        <v>4</v>
      </c>
      <c r="C28" s="6"/>
      <c r="D28" s="6">
        <f t="shared" si="1"/>
        <v>6.3363764158987257E-2</v>
      </c>
      <c r="E28" s="6">
        <f t="shared" si="1"/>
        <v>7.7604203273597516E-2</v>
      </c>
      <c r="F28" s="6">
        <f t="shared" si="1"/>
        <v>0.10182201597816287</v>
      </c>
      <c r="G28" s="6">
        <f t="shared" si="1"/>
        <v>6.3363764158987257E-2</v>
      </c>
      <c r="H28" s="6">
        <f t="shared" si="1"/>
        <v>9.4397997898955976E-2</v>
      </c>
      <c r="I28" s="15"/>
      <c r="J28" s="6"/>
      <c r="K28" s="4">
        <f t="shared" si="2"/>
        <v>9.4397997898955976E-2</v>
      </c>
      <c r="L28" s="4">
        <f t="shared" si="2"/>
        <v>7.9158031342219104E-2</v>
      </c>
      <c r="M28" s="4">
        <f t="shared" si="2"/>
        <v>7.9158031342219104E-2</v>
      </c>
      <c r="N28" s="4">
        <f t="shared" si="2"/>
        <v>8.9881896733992273E-2</v>
      </c>
      <c r="O28" s="4"/>
      <c r="P28" s="6">
        <f>LOG10(P14)-$A28</f>
        <v>0.10912125471966228</v>
      </c>
      <c r="Q28" s="4">
        <f t="shared" si="6"/>
        <v>0.12336169383427253</v>
      </c>
      <c r="S28" s="6"/>
      <c r="T28" s="6">
        <f t="shared" ref="T28:U31" si="7">LOG10(T14)-$A28</f>
        <v>6.3363764158987257E-2</v>
      </c>
      <c r="U28" s="6">
        <f t="shared" si="7"/>
        <v>4.6973347970817869E-2</v>
      </c>
    </row>
    <row r="29" spans="1:21">
      <c r="A29" s="28">
        <f t="shared" si="5"/>
        <v>1.4119678378310927</v>
      </c>
      <c r="B29" s="1">
        <v>14</v>
      </c>
      <c r="C29" s="6">
        <f>LOG10(C15)-$A29</f>
        <v>7.9393856003179941E-2</v>
      </c>
      <c r="D29" s="6">
        <f t="shared" si="1"/>
        <v>6.5153416888569682E-2</v>
      </c>
      <c r="E29" s="6">
        <f t="shared" si="1"/>
        <v>6.5153416888569682E-2</v>
      </c>
      <c r="F29" s="6">
        <f t="shared" si="1"/>
        <v>7.9393856003179941E-2</v>
      </c>
      <c r="G29" s="6">
        <f t="shared" si="1"/>
        <v>6.5153416888569682E-2</v>
      </c>
      <c r="H29" s="6">
        <f t="shared" si="1"/>
        <v>9.3182140488813348E-2</v>
      </c>
      <c r="I29" s="15"/>
      <c r="J29" s="6">
        <f>LOG10(J15)-$A29</f>
        <v>7.6582878669351651E-2</v>
      </c>
      <c r="K29" s="4">
        <f t="shared" si="2"/>
        <v>9.3182140488813348E-2</v>
      </c>
      <c r="L29" s="4">
        <f t="shared" si="2"/>
        <v>7.2332001515693189E-2</v>
      </c>
      <c r="M29" s="4">
        <f t="shared" si="2"/>
        <v>6.8039105126057819E-2</v>
      </c>
      <c r="N29" s="4">
        <f t="shared" si="2"/>
        <v>7.2332001515693189E-2</v>
      </c>
      <c r="O29" s="4"/>
      <c r="P29" s="6">
        <f>LOG10(P15)-$A29</f>
        <v>0.11951107921116244</v>
      </c>
      <c r="Q29" s="4">
        <f t="shared" si="6"/>
        <v>0.11951107921116244</v>
      </c>
      <c r="S29" s="6">
        <f>LOG10(S15)-$A29</f>
        <v>5.341501361732548E-2</v>
      </c>
      <c r="T29" s="6">
        <f t="shared" si="7"/>
        <v>5.7854178147070279E-2</v>
      </c>
      <c r="U29" s="6">
        <f t="shared" si="7"/>
        <v>5.341501361732548E-2</v>
      </c>
    </row>
    <row r="30" spans="1:21">
      <c r="A30" s="28">
        <f t="shared" si="5"/>
        <v>1.5308177225751811</v>
      </c>
      <c r="B30" s="1">
        <v>7</v>
      </c>
      <c r="C30" s="6">
        <f>LOG10(C16)-$A30</f>
        <v>8.1966134144554337E-2</v>
      </c>
      <c r="D30" s="6">
        <f t="shared" si="1"/>
        <v>4.8965874041628998E-2</v>
      </c>
      <c r="E30" s="6">
        <f t="shared" si="1"/>
        <v>0.11263495391100631</v>
      </c>
      <c r="F30" s="6">
        <f t="shared" si="1"/>
        <v>0.11263495391100631</v>
      </c>
      <c r="G30" s="6">
        <f t="shared" si="1"/>
        <v>8.7230374136911593E-2</v>
      </c>
      <c r="H30" s="6"/>
      <c r="I30" s="6">
        <f>LOG10(I16)-$A30</f>
        <v>6.0246884451317984E-2</v>
      </c>
      <c r="J30" s="6">
        <f>LOG10(J16)-$A30</f>
        <v>7.1242268752781168E-2</v>
      </c>
      <c r="K30" s="4">
        <f t="shared" si="2"/>
        <v>0.10767153437945631</v>
      </c>
      <c r="L30" s="4">
        <f t="shared" si="2"/>
        <v>0.11948980055675529</v>
      </c>
      <c r="M30" s="4">
        <f t="shared" si="2"/>
        <v>7.1242268752781168E-2</v>
      </c>
      <c r="N30" s="4"/>
      <c r="O30" s="4"/>
      <c r="P30" s="6">
        <f>LOG10(P16)-$A30</f>
        <v>0.12239479120016261</v>
      </c>
      <c r="Q30" s="4">
        <f t="shared" si="6"/>
        <v>0.15042351480040606</v>
      </c>
      <c r="S30" s="6">
        <f>LOG10(S16)-$A30</f>
        <v>4.8965874041628998E-2</v>
      </c>
      <c r="T30" s="6">
        <f t="shared" si="7"/>
        <v>9.243156782271944E-2</v>
      </c>
      <c r="U30" s="6">
        <f t="shared" si="7"/>
        <v>6.0246884451317984E-2</v>
      </c>
    </row>
    <row r="31" spans="1:21">
      <c r="A31" s="28">
        <f t="shared" si="5"/>
        <v>1.0924544364730986</v>
      </c>
      <c r="B31" s="1">
        <v>8</v>
      </c>
      <c r="C31" s="6">
        <f>LOG10(C17)-$A31</f>
        <v>0.1379944849051753</v>
      </c>
      <c r="D31" s="6">
        <f t="shared" si="1"/>
        <v>0.1379944849051753</v>
      </c>
      <c r="E31" s="6">
        <f t="shared" si="1"/>
        <v>0.12502950774080768</v>
      </c>
      <c r="F31" s="6">
        <f t="shared" si="1"/>
        <v>8.9389151471674033E-2</v>
      </c>
      <c r="G31" s="6">
        <f t="shared" si="1"/>
        <v>0.15058361221319583</v>
      </c>
      <c r="H31" s="6"/>
      <c r="I31" s="6">
        <f>LOG10(I17)-$A31</f>
        <v>0.1379944849051753</v>
      </c>
      <c r="J31" s="6">
        <f>LOG10(J17)-$A31</f>
        <v>0.1116655461828262</v>
      </c>
      <c r="K31" s="4">
        <f t="shared" si="2"/>
        <v>0.17471729192991514</v>
      </c>
      <c r="L31" s="4">
        <f t="shared" si="2"/>
        <v>0.17471729192991514</v>
      </c>
      <c r="M31" s="4">
        <f t="shared" si="2"/>
        <v>0.1116655461828262</v>
      </c>
      <c r="N31" s="4">
        <f>LOG10(N17)-$A31</f>
        <v>9.7877261697192797E-2</v>
      </c>
      <c r="O31" s="4"/>
      <c r="P31" s="6">
        <f>LOG10(P17)-$A31</f>
        <v>0.12502950774080768</v>
      </c>
      <c r="Q31" s="4">
        <f t="shared" si="6"/>
        <v>0.21929942458265561</v>
      </c>
      <c r="S31" s="6">
        <f>LOG10(S17)-$A31</f>
        <v>0.16281806863020742</v>
      </c>
      <c r="T31" s="6">
        <f t="shared" si="7"/>
        <v>8.3636822582582759E-2</v>
      </c>
      <c r="U31" s="6">
        <f t="shared" si="7"/>
        <v>0.1116655461828262</v>
      </c>
    </row>
    <row r="33" spans="2:29">
      <c r="B33" s="1" t="s">
        <v>32</v>
      </c>
      <c r="C33" s="20" t="s">
        <v>33</v>
      </c>
      <c r="D33" s="20" t="s">
        <v>34</v>
      </c>
      <c r="E33" s="20" t="s">
        <v>35</v>
      </c>
      <c r="F33" s="20" t="s">
        <v>36</v>
      </c>
      <c r="G33" s="20" t="s">
        <v>37</v>
      </c>
      <c r="H33" s="20" t="s">
        <v>38</v>
      </c>
      <c r="I33" s="20"/>
      <c r="J33" t="s">
        <v>39</v>
      </c>
      <c r="K33" t="s">
        <v>40</v>
      </c>
      <c r="L33" t="s">
        <v>41</v>
      </c>
      <c r="S33" s="1" t="s">
        <v>32</v>
      </c>
      <c r="T33" s="20" t="s">
        <v>33</v>
      </c>
      <c r="U33" s="20" t="s">
        <v>34</v>
      </c>
      <c r="V33" s="20" t="s">
        <v>35</v>
      </c>
      <c r="W33" s="20" t="s">
        <v>36</v>
      </c>
      <c r="X33" s="20" t="s">
        <v>37</v>
      </c>
      <c r="Y33" s="20" t="s">
        <v>38</v>
      </c>
      <c r="Z33" s="20"/>
      <c r="AA33" t="s">
        <v>39</v>
      </c>
      <c r="AB33" t="s">
        <v>40</v>
      </c>
      <c r="AC33" t="s">
        <v>41</v>
      </c>
    </row>
    <row r="34" spans="2:29">
      <c r="B34" s="1">
        <v>1</v>
      </c>
      <c r="C34">
        <f t="shared" ref="C34:C46" si="8">COUNT(C5:N5)</f>
        <v>11</v>
      </c>
      <c r="D34" s="3">
        <f t="shared" ref="D34:D46" si="9">AVERAGE(C5:N5)</f>
        <v>199.5</v>
      </c>
      <c r="E34" s="3">
        <f t="shared" ref="E34:E46" si="10">MIN(C5:N5)</f>
        <v>193</v>
      </c>
      <c r="F34" s="3">
        <f t="shared" ref="F34:F46" si="11">MAX(C5:N5)</f>
        <v>207</v>
      </c>
      <c r="G34" s="21">
        <f t="shared" ref="G34:G46" si="12">STDEV(C5:N5)</f>
        <v>4.1892720131306822</v>
      </c>
      <c r="H34" s="21">
        <f>G34*100/D34</f>
        <v>2.0998857208675097</v>
      </c>
      <c r="I34" s="1">
        <v>1</v>
      </c>
      <c r="J34" s="4">
        <f>LOG10(D34)-$A19</f>
        <v>-2.2775297100196656E-2</v>
      </c>
      <c r="K34" s="4">
        <f>LOG10(E34)-$A19</f>
        <v>-3.7160888115189916E-2</v>
      </c>
      <c r="L34" s="4">
        <f>LOG10(F34)-$A19</f>
        <v>-6.7478516660459675E-3</v>
      </c>
      <c r="S34" s="1">
        <v>1</v>
      </c>
      <c r="T34">
        <f>COUNT(S5:U5)</f>
        <v>3</v>
      </c>
      <c r="U34" s="3">
        <f>AVERAGE(S5:U5)</f>
        <v>191.43333333333331</v>
      </c>
      <c r="V34" s="3">
        <f>MIN(S5:U5)</f>
        <v>187.8</v>
      </c>
      <c r="W34" s="3">
        <f>MAX(S5:U5)</f>
        <v>196.5</v>
      </c>
      <c r="X34" s="21">
        <f>STDEV(S5:U5)</f>
        <v>4.5236416008941749</v>
      </c>
      <c r="Y34" s="21">
        <f>X34*100/U34</f>
        <v>2.3630375766467919</v>
      </c>
      <c r="Z34" s="1">
        <v>1</v>
      </c>
      <c r="AA34" s="4">
        <f>LOG10(U34)-$A19</f>
        <v>-4.0700635561459642E-2</v>
      </c>
      <c r="AB34" s="4">
        <f t="shared" ref="AB34:AB46" si="13">LOG10(V34)-$A19</f>
        <v>-4.9022609192871602E-2</v>
      </c>
      <c r="AC34" s="4">
        <f t="shared" ref="AC34:AC46" si="14">LOG10(W34)-$A19</f>
        <v>-2.9355642411518446E-2</v>
      </c>
    </row>
    <row r="35" spans="2:29">
      <c r="B35" s="1">
        <v>3</v>
      </c>
      <c r="C35">
        <f t="shared" si="8"/>
        <v>12</v>
      </c>
      <c r="D35" s="3">
        <f t="shared" si="9"/>
        <v>37.375</v>
      </c>
      <c r="E35" s="3">
        <f t="shared" si="10"/>
        <v>34</v>
      </c>
      <c r="F35" s="3">
        <f t="shared" si="11"/>
        <v>42</v>
      </c>
      <c r="G35" s="21">
        <f t="shared" si="12"/>
        <v>2.5056753762028094</v>
      </c>
      <c r="H35" s="21">
        <f t="shared" ref="H35:H46" si="15">G35*100/D35</f>
        <v>6.7041481637533362</v>
      </c>
      <c r="I35" s="1">
        <v>3</v>
      </c>
      <c r="J35" s="4">
        <f>LOG10(D35)-$A20</f>
        <v>0.14905285943001112</v>
      </c>
      <c r="K35" s="4">
        <f t="shared" ref="K35:L46" si="16">LOG10(E35)-$A20</f>
        <v>0.10795057513978024</v>
      </c>
      <c r="L35" s="4">
        <f t="shared" si="16"/>
        <v>0.19972094849542565</v>
      </c>
      <c r="S35" s="1">
        <v>3</v>
      </c>
      <c r="T35">
        <f t="shared" ref="T35:T46" si="17">COUNT(S6:U6)</f>
        <v>3</v>
      </c>
      <c r="U35" s="3">
        <f t="shared" ref="U35:U46" si="18">AVERAGE(S6:U6)</f>
        <v>32.699999999999996</v>
      </c>
      <c r="V35" s="3">
        <f t="shared" ref="V35:V46" si="19">MIN(S6:U6)</f>
        <v>32</v>
      </c>
      <c r="W35" s="3">
        <f t="shared" ref="W35:W46" si="20">MAX(S6:U6)</f>
        <v>33.1</v>
      </c>
      <c r="X35" s="21">
        <f t="shared" ref="X35:X46" si="21">STDEV(S6:U6)</f>
        <v>0.60827625303010602</v>
      </c>
      <c r="Y35" s="21">
        <f t="shared" ref="Y35:Y46" si="22">X35*100/U35</f>
        <v>1.8601720276150033</v>
      </c>
      <c r="Z35" s="1">
        <v>3</v>
      </c>
      <c r="AA35" s="4">
        <f>LOG10(U35)-$A20</f>
        <v>9.1019410757811059E-2</v>
      </c>
      <c r="AB35" s="4">
        <f t="shared" si="13"/>
        <v>8.1621636417431143E-2</v>
      </c>
      <c r="AC35" s="4">
        <f t="shared" si="14"/>
        <v>9.6299651873243963E-2</v>
      </c>
    </row>
    <row r="36" spans="2:29">
      <c r="B36" s="1">
        <v>4</v>
      </c>
      <c r="C36">
        <f t="shared" si="8"/>
        <v>12</v>
      </c>
      <c r="D36" s="3">
        <f t="shared" si="9"/>
        <v>26.891666666666666</v>
      </c>
      <c r="E36" s="3">
        <f t="shared" si="10"/>
        <v>25</v>
      </c>
      <c r="F36" s="3">
        <f t="shared" si="11"/>
        <v>29</v>
      </c>
      <c r="G36" s="21">
        <f t="shared" si="12"/>
        <v>1.2652404251103309</v>
      </c>
      <c r="H36" s="21">
        <f t="shared" si="15"/>
        <v>4.7049535485974499</v>
      </c>
      <c r="I36" s="1">
        <v>4</v>
      </c>
      <c r="J36" s="4">
        <f t="shared" ref="J36:J46" si="23">LOG10(D36)-$A21</f>
        <v>0.10060580158807597</v>
      </c>
      <c r="K36" s="4">
        <f t="shared" si="16"/>
        <v>6.892809090383345E-2</v>
      </c>
      <c r="L36" s="4">
        <f t="shared" si="16"/>
        <v>0.13338608013075182</v>
      </c>
      <c r="S36" s="1">
        <v>4</v>
      </c>
      <c r="T36">
        <f t="shared" si="17"/>
        <v>3</v>
      </c>
      <c r="U36" s="3">
        <f t="shared" si="18"/>
        <v>25.033333333333331</v>
      </c>
      <c r="V36" s="3">
        <f t="shared" si="19"/>
        <v>25</v>
      </c>
      <c r="W36" s="3">
        <f t="shared" si="20"/>
        <v>25.1</v>
      </c>
      <c r="X36" s="21">
        <f t="shared" si="21"/>
        <v>5.7735026920905437E-2</v>
      </c>
      <c r="Y36" s="21">
        <f t="shared" si="22"/>
        <v>0.23063259755355037</v>
      </c>
      <c r="Z36" s="1">
        <v>4</v>
      </c>
      <c r="AA36" s="4">
        <f t="shared" ref="AA36:AA46" si="24">LOG10(U36)-$A21</f>
        <v>6.9506764516301667E-2</v>
      </c>
      <c r="AB36" s="4">
        <f t="shared" si="13"/>
        <v>6.892809090383345E-2</v>
      </c>
      <c r="AC36" s="4">
        <f t="shared" si="14"/>
        <v>7.0661803712833926E-2</v>
      </c>
    </row>
    <row r="37" spans="2:29">
      <c r="B37" s="1">
        <v>5</v>
      </c>
      <c r="C37">
        <f t="shared" si="8"/>
        <v>12</v>
      </c>
      <c r="D37" s="3">
        <f t="shared" si="9"/>
        <v>52.141666666666673</v>
      </c>
      <c r="E37" s="3">
        <f t="shared" si="10"/>
        <v>48.5</v>
      </c>
      <c r="F37" s="3">
        <f t="shared" si="11"/>
        <v>55</v>
      </c>
      <c r="G37" s="21">
        <f t="shared" si="12"/>
        <v>1.8352400553077011</v>
      </c>
      <c r="H37" s="21">
        <f t="shared" si="15"/>
        <v>3.519718821111141</v>
      </c>
      <c r="I37" s="1">
        <v>5</v>
      </c>
      <c r="J37" s="4">
        <f t="shared" si="23"/>
        <v>8.8514175328840539E-2</v>
      </c>
      <c r="K37" s="4">
        <f t="shared" si="16"/>
        <v>5.7071005001207764E-2</v>
      </c>
      <c r="L37" s="4">
        <f t="shared" si="16"/>
        <v>0.11169195589318792</v>
      </c>
      <c r="S37" s="1">
        <v>5</v>
      </c>
      <c r="T37">
        <f t="shared" si="17"/>
        <v>3</v>
      </c>
      <c r="U37" s="3">
        <f t="shared" si="18"/>
        <v>49.833333333333336</v>
      </c>
      <c r="V37" s="3">
        <f t="shared" si="19"/>
        <v>49</v>
      </c>
      <c r="W37" s="3">
        <f t="shared" si="20"/>
        <v>51</v>
      </c>
      <c r="X37" s="21">
        <f t="shared" si="21"/>
        <v>1.0408329997331391</v>
      </c>
      <c r="Y37" s="21">
        <f t="shared" si="22"/>
        <v>2.0886280931099779</v>
      </c>
      <c r="Z37" s="1">
        <v>5</v>
      </c>
      <c r="AA37" s="4">
        <f t="shared" si="24"/>
        <v>6.8849204339729964E-2</v>
      </c>
      <c r="AB37" s="4">
        <f t="shared" si="13"/>
        <v>6.1525346427457661E-2</v>
      </c>
      <c r="AC37" s="4">
        <f t="shared" si="14"/>
        <v>7.8899442496880301E-2</v>
      </c>
    </row>
    <row r="38" spans="2:29">
      <c r="B38" s="1">
        <v>6</v>
      </c>
      <c r="C38">
        <f t="shared" si="8"/>
        <v>12</v>
      </c>
      <c r="D38" s="3">
        <f t="shared" si="9"/>
        <v>34</v>
      </c>
      <c r="E38" s="3">
        <f t="shared" si="10"/>
        <v>31</v>
      </c>
      <c r="F38" s="3">
        <f t="shared" si="11"/>
        <v>37</v>
      </c>
      <c r="G38" s="21">
        <f t="shared" si="12"/>
        <v>1.7984842102574734</v>
      </c>
      <c r="H38" s="21">
        <f t="shared" si="15"/>
        <v>5.289659441933745</v>
      </c>
      <c r="I38" s="1">
        <v>6</v>
      </c>
      <c r="J38" s="4">
        <f t="shared" si="23"/>
        <v>0.10300897612977034</v>
      </c>
      <c r="K38" s="4">
        <f t="shared" si="16"/>
        <v>6.2891752921787836E-2</v>
      </c>
      <c r="L38" s="4">
        <f t="shared" si="16"/>
        <v>0.13973178315451018</v>
      </c>
      <c r="S38" s="1">
        <v>6</v>
      </c>
      <c r="T38">
        <f t="shared" si="17"/>
        <v>3</v>
      </c>
      <c r="U38" s="3">
        <f t="shared" si="18"/>
        <v>32.233333333333334</v>
      </c>
      <c r="V38" s="3">
        <f t="shared" si="19"/>
        <v>31</v>
      </c>
      <c r="W38" s="3">
        <f t="shared" si="20"/>
        <v>33</v>
      </c>
      <c r="X38" s="21">
        <f t="shared" si="21"/>
        <v>1.0785793124908269</v>
      </c>
      <c r="Y38" s="21">
        <f t="shared" si="22"/>
        <v>3.3461612590201457</v>
      </c>
      <c r="Z38" s="1">
        <v>6</v>
      </c>
      <c r="AA38" s="4">
        <f t="shared" si="24"/>
        <v>7.9835278450854474E-2</v>
      </c>
      <c r="AB38" s="4">
        <f t="shared" si="13"/>
        <v>6.2891752921787836E-2</v>
      </c>
      <c r="AC38" s="4">
        <f t="shared" si="14"/>
        <v>9.0043998965402716E-2</v>
      </c>
    </row>
    <row r="39" spans="2:29">
      <c r="B39" s="1">
        <v>10</v>
      </c>
      <c r="C39">
        <f t="shared" si="8"/>
        <v>10</v>
      </c>
      <c r="D39" s="3">
        <f t="shared" si="9"/>
        <v>48.519999999999996</v>
      </c>
      <c r="E39" s="3">
        <f t="shared" si="10"/>
        <v>46</v>
      </c>
      <c r="F39" s="3">
        <f t="shared" si="11"/>
        <v>51.2</v>
      </c>
      <c r="G39" s="21">
        <f t="shared" si="12"/>
        <v>1.8569987734096258</v>
      </c>
      <c r="H39" s="21">
        <f t="shared" si="15"/>
        <v>3.8272851883957668</v>
      </c>
      <c r="I39" s="1">
        <v>10</v>
      </c>
      <c r="J39" s="4">
        <f t="shared" si="23"/>
        <v>9.7629762334610515E-2</v>
      </c>
      <c r="K39" s="4">
        <f t="shared" si="16"/>
        <v>7.446680182164922E-2</v>
      </c>
      <c r="L39" s="4">
        <f t="shared" si="16"/>
        <v>0.12097893111590596</v>
      </c>
      <c r="S39" s="1">
        <v>10</v>
      </c>
      <c r="T39">
        <f t="shared" si="17"/>
        <v>3</v>
      </c>
      <c r="U39" s="3">
        <f t="shared" si="18"/>
        <v>44.666666666666664</v>
      </c>
      <c r="V39" s="3">
        <f t="shared" si="19"/>
        <v>44</v>
      </c>
      <c r="W39" s="3">
        <f t="shared" si="20"/>
        <v>45</v>
      </c>
      <c r="X39" s="21">
        <f t="shared" si="21"/>
        <v>0.57735026918975707</v>
      </c>
      <c r="Y39" s="21">
        <f t="shared" si="22"/>
        <v>1.2925752295293069</v>
      </c>
      <c r="Z39" s="1">
        <v>10</v>
      </c>
      <c r="AA39" s="4">
        <f t="shared" si="24"/>
        <v>6.1692513785220227E-2</v>
      </c>
      <c r="AB39" s="4">
        <f t="shared" si="13"/>
        <v>5.516164662626255E-2</v>
      </c>
      <c r="AC39" s="4">
        <f t="shared" si="14"/>
        <v>6.4921483915418854E-2</v>
      </c>
    </row>
    <row r="40" spans="2:29">
      <c r="B40" s="1">
        <v>11</v>
      </c>
      <c r="C40">
        <f t="shared" si="8"/>
        <v>11</v>
      </c>
      <c r="D40" s="3">
        <f t="shared" si="9"/>
        <v>47.272727272727273</v>
      </c>
      <c r="E40" s="3">
        <f t="shared" si="10"/>
        <v>46</v>
      </c>
      <c r="F40" s="3">
        <f t="shared" si="11"/>
        <v>49</v>
      </c>
      <c r="G40" s="21">
        <f t="shared" si="12"/>
        <v>0.9317627477968754</v>
      </c>
      <c r="H40" s="21">
        <f t="shared" si="15"/>
        <v>1.9710365818780058</v>
      </c>
      <c r="I40" s="1">
        <v>11</v>
      </c>
      <c r="J40" s="4">
        <f t="shared" si="23"/>
        <v>8.8838857609512489E-2</v>
      </c>
      <c r="K40" s="4">
        <f t="shared" si="16"/>
        <v>7.6986030814512496E-2</v>
      </c>
      <c r="L40" s="4">
        <f t="shared" si="16"/>
        <v>0.10442427916145203</v>
      </c>
      <c r="S40" s="1">
        <v>11</v>
      </c>
      <c r="T40">
        <f t="shared" si="17"/>
        <v>3</v>
      </c>
      <c r="U40" s="3">
        <f t="shared" si="18"/>
        <v>43.9</v>
      </c>
      <c r="V40" s="3">
        <f t="shared" si="19"/>
        <v>43.7</v>
      </c>
      <c r="W40" s="3">
        <f t="shared" si="20"/>
        <v>44.3</v>
      </c>
      <c r="X40" s="21">
        <f t="shared" si="21"/>
        <v>0.34641016151558707</v>
      </c>
      <c r="Y40" s="21">
        <f t="shared" si="22"/>
        <v>0.78908920618584766</v>
      </c>
      <c r="Z40" s="1">
        <v>11</v>
      </c>
      <c r="AA40" s="4">
        <f t="shared" si="24"/>
        <v>5.6692719375059708E-2</v>
      </c>
      <c r="AB40" s="4">
        <f t="shared" si="13"/>
        <v>5.4709636103360326E-2</v>
      </c>
      <c r="AC40" s="4">
        <f t="shared" si="14"/>
        <v>6.0631925356007921E-2</v>
      </c>
    </row>
    <row r="41" spans="2:29">
      <c r="B41" s="1">
        <v>12</v>
      </c>
      <c r="C41">
        <f t="shared" si="8"/>
        <v>11</v>
      </c>
      <c r="D41" s="3">
        <f t="shared" si="9"/>
        <v>34.536363636363639</v>
      </c>
      <c r="E41" s="3">
        <f t="shared" si="10"/>
        <v>32</v>
      </c>
      <c r="F41" s="3">
        <f t="shared" si="11"/>
        <v>37</v>
      </c>
      <c r="G41" s="21">
        <f t="shared" si="12"/>
        <v>1.5390079449258809</v>
      </c>
      <c r="H41" s="21">
        <f t="shared" si="15"/>
        <v>4.4561956815437451</v>
      </c>
      <c r="I41" s="1">
        <v>12</v>
      </c>
      <c r="J41" s="4">
        <f t="shared" si="23"/>
        <v>6.7237938469171032E-2</v>
      </c>
      <c r="K41" s="4">
        <f t="shared" si="16"/>
        <v>3.4111308392581696E-2</v>
      </c>
      <c r="L41" s="4">
        <f t="shared" si="16"/>
        <v>9.7163054139670635E-2</v>
      </c>
      <c r="S41" s="1">
        <v>12</v>
      </c>
      <c r="T41">
        <f t="shared" si="17"/>
        <v>3</v>
      </c>
      <c r="U41" s="3">
        <f t="shared" si="18"/>
        <v>32</v>
      </c>
      <c r="V41" s="3">
        <f t="shared" si="19"/>
        <v>31</v>
      </c>
      <c r="W41" s="3">
        <f t="shared" si="20"/>
        <v>33</v>
      </c>
      <c r="X41" s="21">
        <f t="shared" si="21"/>
        <v>1</v>
      </c>
      <c r="Y41" s="21">
        <f t="shared" si="22"/>
        <v>3.125</v>
      </c>
      <c r="Z41" s="1">
        <v>12</v>
      </c>
      <c r="AA41" s="4">
        <f t="shared" si="24"/>
        <v>3.4111308392581696E-2</v>
      </c>
      <c r="AB41" s="4">
        <f t="shared" si="13"/>
        <v>2.032302390694829E-2</v>
      </c>
      <c r="AC41" s="4">
        <f t="shared" si="14"/>
        <v>4.747526995056317E-2</v>
      </c>
    </row>
    <row r="42" spans="2:29">
      <c r="B42" s="1">
        <v>13</v>
      </c>
      <c r="C42">
        <f t="shared" si="8"/>
        <v>11</v>
      </c>
      <c r="D42" s="3">
        <f t="shared" si="9"/>
        <v>28.754545454545454</v>
      </c>
      <c r="E42" s="3">
        <f t="shared" si="10"/>
        <v>28</v>
      </c>
      <c r="F42" s="3">
        <f t="shared" si="11"/>
        <v>30</v>
      </c>
      <c r="G42" s="21">
        <f t="shared" si="12"/>
        <v>0.79544155833552155</v>
      </c>
      <c r="H42" s="21">
        <f t="shared" si="15"/>
        <v>2.7663158841892939</v>
      </c>
      <c r="I42" s="1">
        <v>13</v>
      </c>
      <c r="J42" s="4">
        <f t="shared" si="23"/>
        <v>7.6378876683227848E-2</v>
      </c>
      <c r="K42" s="4">
        <f t="shared" si="16"/>
        <v>6.4830401267949256E-2</v>
      </c>
      <c r="L42" s="4">
        <f t="shared" si="16"/>
        <v>9.4793624645392427E-2</v>
      </c>
      <c r="S42" s="1">
        <v>13</v>
      </c>
      <c r="T42">
        <f t="shared" si="17"/>
        <v>3</v>
      </c>
      <c r="U42" s="3">
        <f t="shared" si="18"/>
        <v>27.233333333333334</v>
      </c>
      <c r="V42" s="3">
        <f t="shared" si="19"/>
        <v>27</v>
      </c>
      <c r="W42" s="3">
        <f t="shared" si="20"/>
        <v>27.7</v>
      </c>
      <c r="X42" s="21">
        <f t="shared" si="21"/>
        <v>0.40414518843255426</v>
      </c>
      <c r="Y42" s="21">
        <f t="shared" si="22"/>
        <v>1.4840092598502606</v>
      </c>
      <c r="Z42" s="1">
        <v>13</v>
      </c>
      <c r="AA42" s="4">
        <f t="shared" si="24"/>
        <v>5.2773171738483171E-2</v>
      </c>
      <c r="AB42" s="4">
        <f t="shared" si="13"/>
        <v>4.9036134084717409E-2</v>
      </c>
      <c r="AC42" s="4">
        <f t="shared" si="14"/>
        <v>6.0152138990178683E-2</v>
      </c>
    </row>
    <row r="43" spans="2:29">
      <c r="B43" s="1" t="s">
        <v>4</v>
      </c>
      <c r="C43">
        <f t="shared" si="8"/>
        <v>9</v>
      </c>
      <c r="D43" s="3">
        <f t="shared" si="9"/>
        <v>28.233333333333334</v>
      </c>
      <c r="E43" s="3">
        <f t="shared" si="10"/>
        <v>27</v>
      </c>
      <c r="F43" s="3">
        <f t="shared" si="11"/>
        <v>29.5</v>
      </c>
      <c r="G43" s="21">
        <f t="shared" si="12"/>
        <v>0.88459030064765776</v>
      </c>
      <c r="H43" s="21">
        <f t="shared" si="15"/>
        <v>3.1331415607355053</v>
      </c>
      <c r="I43" s="1" t="s">
        <v>4</v>
      </c>
      <c r="J43" s="4">
        <f t="shared" si="23"/>
        <v>8.2762155611044275E-2</v>
      </c>
      <c r="K43" s="4">
        <f t="shared" si="16"/>
        <v>6.3363764158987257E-2</v>
      </c>
      <c r="L43" s="4">
        <f t="shared" si="16"/>
        <v>0.10182201597816287</v>
      </c>
      <c r="S43" s="1" t="s">
        <v>4</v>
      </c>
      <c r="T43">
        <f t="shared" si="17"/>
        <v>2</v>
      </c>
      <c r="U43" s="3">
        <f t="shared" si="18"/>
        <v>26.5</v>
      </c>
      <c r="V43" s="3">
        <f t="shared" si="19"/>
        <v>26</v>
      </c>
      <c r="W43" s="3">
        <f t="shared" si="20"/>
        <v>27</v>
      </c>
      <c r="X43" s="21">
        <f t="shared" si="21"/>
        <v>0.70710678118654757</v>
      </c>
      <c r="Y43" s="21">
        <f t="shared" si="22"/>
        <v>2.668327476175651</v>
      </c>
      <c r="Z43" s="1" t="s">
        <v>4</v>
      </c>
      <c r="AA43" s="4">
        <f t="shared" si="24"/>
        <v>5.5245873936807799E-2</v>
      </c>
      <c r="AB43" s="4">
        <f t="shared" si="13"/>
        <v>4.6973347970817869E-2</v>
      </c>
      <c r="AC43" s="4">
        <f t="shared" si="14"/>
        <v>6.3363764158987257E-2</v>
      </c>
    </row>
    <row r="44" spans="2:29">
      <c r="B44" s="1">
        <v>14</v>
      </c>
      <c r="C44">
        <f t="shared" si="8"/>
        <v>11</v>
      </c>
      <c r="D44" s="3">
        <f t="shared" si="9"/>
        <v>30.727272727272727</v>
      </c>
      <c r="E44" s="3">
        <f t="shared" si="10"/>
        <v>30</v>
      </c>
      <c r="F44" s="3">
        <f t="shared" si="11"/>
        <v>32</v>
      </c>
      <c r="G44" s="21">
        <f t="shared" si="12"/>
        <v>0.73224437053611469</v>
      </c>
      <c r="H44" s="21">
        <f t="shared" si="15"/>
        <v>2.3830438094370598</v>
      </c>
      <c r="I44" s="1">
        <v>14</v>
      </c>
      <c r="J44" s="4">
        <f t="shared" si="23"/>
        <v>7.5556177288337079E-2</v>
      </c>
      <c r="K44" s="4">
        <f t="shared" si="16"/>
        <v>6.5153416888569682E-2</v>
      </c>
      <c r="L44" s="4">
        <f t="shared" si="16"/>
        <v>9.3182140488813348E-2</v>
      </c>
      <c r="S44" s="1">
        <v>14</v>
      </c>
      <c r="T44">
        <f t="shared" si="17"/>
        <v>3</v>
      </c>
      <c r="U44" s="3">
        <f t="shared" si="18"/>
        <v>29.3</v>
      </c>
      <c r="V44" s="3">
        <f t="shared" si="19"/>
        <v>29.2</v>
      </c>
      <c r="W44" s="3">
        <f t="shared" si="20"/>
        <v>29.5</v>
      </c>
      <c r="X44" s="21">
        <f t="shared" si="21"/>
        <v>0.1732050807561526</v>
      </c>
      <c r="Y44" s="21">
        <f t="shared" si="22"/>
        <v>0.59114362032816581</v>
      </c>
      <c r="Z44" s="1">
        <v>14</v>
      </c>
      <c r="AA44" s="4">
        <f t="shared" si="24"/>
        <v>5.489978252301686E-2</v>
      </c>
      <c r="AB44" s="4">
        <f t="shared" si="13"/>
        <v>5.341501361732548E-2</v>
      </c>
      <c r="AC44" s="4">
        <f t="shared" si="14"/>
        <v>5.7854178147070279E-2</v>
      </c>
    </row>
    <row r="45" spans="2:29">
      <c r="B45" s="1">
        <v>7</v>
      </c>
      <c r="C45">
        <f t="shared" si="8"/>
        <v>10</v>
      </c>
      <c r="D45" s="3">
        <f t="shared" si="9"/>
        <v>41.57</v>
      </c>
      <c r="E45" s="3">
        <f t="shared" si="10"/>
        <v>38</v>
      </c>
      <c r="F45" s="3">
        <f t="shared" si="11"/>
        <v>44.7</v>
      </c>
      <c r="G45" s="21">
        <f t="shared" si="12"/>
        <v>2.3556315501368803</v>
      </c>
      <c r="H45" s="21">
        <f t="shared" si="15"/>
        <v>5.6666623770432532</v>
      </c>
      <c r="I45" s="1">
        <v>7</v>
      </c>
      <c r="J45" s="4">
        <f t="shared" si="23"/>
        <v>8.7962301931033604E-2</v>
      </c>
      <c r="K45" s="4">
        <f t="shared" si="16"/>
        <v>4.8965874041628998E-2</v>
      </c>
      <c r="L45" s="4">
        <f t="shared" si="16"/>
        <v>0.11948980055675529</v>
      </c>
      <c r="S45" s="1">
        <v>7</v>
      </c>
      <c r="T45">
        <f t="shared" si="17"/>
        <v>3</v>
      </c>
      <c r="U45" s="3">
        <f t="shared" si="18"/>
        <v>39.666666666666664</v>
      </c>
      <c r="V45" s="3">
        <f t="shared" si="19"/>
        <v>38</v>
      </c>
      <c r="W45" s="3">
        <f t="shared" si="20"/>
        <v>42</v>
      </c>
      <c r="X45" s="21">
        <f t="shared" si="21"/>
        <v>2.081665999466169</v>
      </c>
      <c r="Y45" s="21">
        <f t="shared" si="22"/>
        <v>5.2478974776458047</v>
      </c>
      <c r="Z45" s="1">
        <v>7</v>
      </c>
      <c r="AA45" s="4">
        <f t="shared" si="24"/>
        <v>6.760798409768709E-2</v>
      </c>
      <c r="AB45" s="4">
        <f t="shared" si="13"/>
        <v>4.8965874041628998E-2</v>
      </c>
      <c r="AC45" s="4">
        <f t="shared" si="14"/>
        <v>9.243156782271944E-2</v>
      </c>
    </row>
    <row r="46" spans="2:29">
      <c r="B46" s="1">
        <v>8</v>
      </c>
      <c r="C46">
        <f t="shared" si="8"/>
        <v>11</v>
      </c>
      <c r="D46" s="3">
        <f t="shared" si="9"/>
        <v>16.790909090909089</v>
      </c>
      <c r="E46" s="3">
        <f t="shared" si="10"/>
        <v>15.2</v>
      </c>
      <c r="F46" s="3">
        <f t="shared" si="11"/>
        <v>18.5</v>
      </c>
      <c r="G46" s="21">
        <f t="shared" si="12"/>
        <v>1.0958599777841764</v>
      </c>
      <c r="H46" s="21">
        <f t="shared" si="15"/>
        <v>6.5265077182598494</v>
      </c>
      <c r="I46" s="1">
        <v>8</v>
      </c>
      <c r="J46" s="4">
        <f t="shared" si="23"/>
        <v>0.13261977380891765</v>
      </c>
      <c r="K46" s="4">
        <f t="shared" si="16"/>
        <v>8.9389151471674033E-2</v>
      </c>
      <c r="L46" s="4">
        <f t="shared" si="16"/>
        <v>0.17471729192991514</v>
      </c>
      <c r="S46" s="1">
        <v>8</v>
      </c>
      <c r="T46">
        <f t="shared" si="17"/>
        <v>3</v>
      </c>
      <c r="U46" s="3">
        <f t="shared" si="18"/>
        <v>16.333333333333332</v>
      </c>
      <c r="V46" s="3">
        <f t="shared" si="19"/>
        <v>15</v>
      </c>
      <c r="W46" s="3">
        <f t="shared" si="20"/>
        <v>18</v>
      </c>
      <c r="X46" s="21">
        <f t="shared" si="21"/>
        <v>1.5275252316519405</v>
      </c>
      <c r="Y46" s="21">
        <f t="shared" si="22"/>
        <v>9.3521952958282082</v>
      </c>
      <c r="Z46" s="1">
        <v>8</v>
      </c>
      <c r="AA46" s="4">
        <f t="shared" si="24"/>
        <v>0.12062038883575266</v>
      </c>
      <c r="AB46" s="4">
        <f t="shared" si="13"/>
        <v>8.3636822582582759E-2</v>
      </c>
      <c r="AC46" s="4">
        <f t="shared" si="14"/>
        <v>0.16281806863020742</v>
      </c>
    </row>
    <row r="47" spans="2:29">
      <c r="D47" s="3"/>
      <c r="G47" s="21"/>
      <c r="H47" s="21"/>
      <c r="J47" s="4"/>
      <c r="K47" s="4"/>
      <c r="L47" s="4"/>
    </row>
  </sheetData>
  <phoneticPr fontId="4"/>
  <pageMargins left="0.75" right="0.75" top="1" bottom="1" header="0.4921259845" footer="0.492125984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1"/>
  <sheetViews>
    <sheetView tabSelected="1" workbookViewId="0">
      <selection activeCell="P39" sqref="P39"/>
    </sheetView>
  </sheetViews>
  <sheetFormatPr baseColWidth="10" defaultRowHeight="13"/>
  <sheetData>
    <row r="1" spans="1:12" s="33" customFormat="1"/>
    <row r="2" spans="1:12" s="33" customFormat="1">
      <c r="A2" s="29"/>
      <c r="B2" s="29"/>
      <c r="C2" s="32" t="s">
        <v>0</v>
      </c>
      <c r="D2" s="32" t="s">
        <v>0</v>
      </c>
      <c r="E2" s="32" t="s">
        <v>0</v>
      </c>
      <c r="F2" s="32" t="s">
        <v>0</v>
      </c>
      <c r="G2" s="32" t="s">
        <v>0</v>
      </c>
      <c r="H2" s="32" t="s">
        <v>24</v>
      </c>
      <c r="I2" s="32" t="s">
        <v>24</v>
      </c>
      <c r="J2" s="32" t="s">
        <v>24</v>
      </c>
      <c r="K2" s="32" t="s">
        <v>24</v>
      </c>
      <c r="L2" s="32" t="s">
        <v>24</v>
      </c>
    </row>
    <row r="3" spans="1:12" s="33" customFormat="1">
      <c r="A3" s="29"/>
      <c r="B3" s="29"/>
      <c r="C3" s="33" t="s">
        <v>29</v>
      </c>
      <c r="D3" s="33" t="s">
        <v>27</v>
      </c>
      <c r="E3" s="33" t="s">
        <v>28</v>
      </c>
      <c r="F3" s="34"/>
      <c r="G3" s="33" t="s">
        <v>30</v>
      </c>
      <c r="H3" s="32" t="s">
        <v>25</v>
      </c>
      <c r="I3" s="32" t="s">
        <v>25</v>
      </c>
      <c r="J3" s="32" t="s">
        <v>25</v>
      </c>
      <c r="K3" s="32" t="s">
        <v>25</v>
      </c>
      <c r="L3" s="32" t="s">
        <v>25</v>
      </c>
    </row>
    <row r="4" spans="1:12" s="33" customFormat="1">
      <c r="A4" s="29"/>
      <c r="B4" s="29"/>
      <c r="C4" s="33" t="s">
        <v>2</v>
      </c>
      <c r="D4" s="33" t="s">
        <v>2</v>
      </c>
      <c r="E4" s="33" t="s">
        <v>2</v>
      </c>
      <c r="F4" s="33" t="s">
        <v>2</v>
      </c>
      <c r="G4" s="33" t="s">
        <v>2</v>
      </c>
      <c r="H4" s="32" t="s">
        <v>26</v>
      </c>
      <c r="I4" s="32" t="s">
        <v>26</v>
      </c>
      <c r="J4" s="32" t="s">
        <v>26</v>
      </c>
      <c r="K4" s="32" t="s">
        <v>26</v>
      </c>
      <c r="L4" s="32" t="s">
        <v>26</v>
      </c>
    </row>
    <row r="5" spans="1:12" s="33" customFormat="1">
      <c r="A5" s="35" t="s">
        <v>42</v>
      </c>
      <c r="B5" s="29"/>
      <c r="C5" s="36" t="s">
        <v>19</v>
      </c>
      <c r="D5" s="36" t="s">
        <v>20</v>
      </c>
      <c r="E5" s="36" t="s">
        <v>21</v>
      </c>
      <c r="F5" s="36" t="s">
        <v>22</v>
      </c>
      <c r="G5" s="36" t="s">
        <v>23</v>
      </c>
      <c r="H5" s="37">
        <v>1</v>
      </c>
      <c r="I5" s="37">
        <f>H5+1</f>
        <v>2</v>
      </c>
      <c r="J5" s="37">
        <f>I5+1</f>
        <v>3</v>
      </c>
      <c r="K5" s="37">
        <f>J5+1</f>
        <v>4</v>
      </c>
      <c r="L5" s="37">
        <f>K5+1</f>
        <v>5</v>
      </c>
    </row>
    <row r="6" spans="1:12">
      <c r="A6" s="26">
        <v>210.2413793103448</v>
      </c>
      <c r="B6" s="1">
        <v>1</v>
      </c>
      <c r="C6" s="10">
        <v>204</v>
      </c>
      <c r="D6" s="10">
        <v>226</v>
      </c>
      <c r="E6" s="10">
        <v>204</v>
      </c>
      <c r="F6" s="10">
        <v>199</v>
      </c>
      <c r="G6" s="10">
        <v>199</v>
      </c>
      <c r="H6" s="3">
        <v>195</v>
      </c>
      <c r="I6">
        <v>203</v>
      </c>
      <c r="J6">
        <v>202</v>
      </c>
      <c r="K6">
        <v>218</v>
      </c>
      <c r="L6">
        <v>188</v>
      </c>
    </row>
    <row r="7" spans="1:12">
      <c r="A7" s="26">
        <v>26.517241379310338</v>
      </c>
      <c r="B7" s="1">
        <v>3</v>
      </c>
      <c r="C7" s="10">
        <v>40</v>
      </c>
      <c r="D7" s="10">
        <v>45</v>
      </c>
      <c r="E7" s="10">
        <v>42</v>
      </c>
      <c r="F7" s="11">
        <v>35</v>
      </c>
      <c r="G7" s="10">
        <v>37.5</v>
      </c>
      <c r="H7" s="3">
        <v>37</v>
      </c>
      <c r="I7">
        <v>40</v>
      </c>
      <c r="J7">
        <v>42</v>
      </c>
      <c r="K7">
        <v>45</v>
      </c>
      <c r="L7">
        <v>33</v>
      </c>
    </row>
    <row r="8" spans="1:12">
      <c r="A8" s="26">
        <v>21.331034482758625</v>
      </c>
      <c r="B8" s="1">
        <v>4</v>
      </c>
      <c r="C8" s="10">
        <v>29</v>
      </c>
      <c r="D8" s="10">
        <v>30</v>
      </c>
      <c r="E8" s="10">
        <v>29</v>
      </c>
      <c r="F8" s="10">
        <v>26.9</v>
      </c>
      <c r="G8" s="10">
        <v>26.3</v>
      </c>
      <c r="H8" s="3">
        <v>26</v>
      </c>
      <c r="I8">
        <v>29</v>
      </c>
      <c r="J8">
        <v>29</v>
      </c>
      <c r="K8">
        <v>31</v>
      </c>
      <c r="L8">
        <v>25</v>
      </c>
    </row>
    <row r="9" spans="1:12">
      <c r="A9" s="26">
        <v>42.527586206896544</v>
      </c>
      <c r="B9" s="1">
        <v>5</v>
      </c>
      <c r="C9" s="10">
        <v>54</v>
      </c>
      <c r="D9" s="10">
        <v>60</v>
      </c>
      <c r="E9" s="10">
        <v>55</v>
      </c>
      <c r="F9" s="10">
        <v>53</v>
      </c>
      <c r="G9" s="11">
        <v>50</v>
      </c>
      <c r="H9" s="3">
        <v>52</v>
      </c>
      <c r="I9">
        <v>56</v>
      </c>
      <c r="J9">
        <v>57</v>
      </c>
      <c r="K9">
        <v>62</v>
      </c>
      <c r="L9">
        <v>49</v>
      </c>
    </row>
    <row r="10" spans="1:12">
      <c r="A10" s="26">
        <v>26.820689655172409</v>
      </c>
      <c r="B10" s="1">
        <v>6</v>
      </c>
      <c r="C10" s="10">
        <v>33.5</v>
      </c>
      <c r="D10" s="10">
        <v>38.5</v>
      </c>
      <c r="E10" s="10">
        <v>34</v>
      </c>
      <c r="F10" s="10">
        <v>33</v>
      </c>
      <c r="G10" s="12">
        <v>32.799999999999997</v>
      </c>
      <c r="H10" s="3">
        <v>37</v>
      </c>
      <c r="I10">
        <v>36</v>
      </c>
      <c r="J10">
        <v>39</v>
      </c>
      <c r="K10">
        <v>41</v>
      </c>
      <c r="L10">
        <v>33</v>
      </c>
    </row>
    <row r="11" spans="1:12">
      <c r="A11" s="26">
        <v>38.751724137931028</v>
      </c>
      <c r="B11" s="1">
        <v>10</v>
      </c>
      <c r="C11" s="10">
        <v>50</v>
      </c>
      <c r="D11" s="10">
        <v>55</v>
      </c>
      <c r="E11" s="10">
        <v>51.2</v>
      </c>
      <c r="F11" s="10">
        <v>46</v>
      </c>
      <c r="G11" s="10">
        <v>46</v>
      </c>
      <c r="H11" s="3"/>
    </row>
    <row r="12" spans="1:12">
      <c r="A12" s="26">
        <v>38.527586206896551</v>
      </c>
      <c r="B12" s="1">
        <v>11</v>
      </c>
      <c r="C12" s="10">
        <v>47.5</v>
      </c>
      <c r="D12" s="10">
        <v>53.5</v>
      </c>
      <c r="E12" s="10">
        <v>48</v>
      </c>
      <c r="F12" s="10">
        <v>47</v>
      </c>
      <c r="G12" s="10">
        <v>46</v>
      </c>
      <c r="H12" s="3">
        <v>46</v>
      </c>
      <c r="I12">
        <v>47</v>
      </c>
      <c r="J12">
        <v>48</v>
      </c>
      <c r="K12">
        <v>52</v>
      </c>
      <c r="L12">
        <v>45</v>
      </c>
    </row>
    <row r="13" spans="1:12">
      <c r="A13" s="26">
        <v>29.582758620689649</v>
      </c>
      <c r="B13" s="1">
        <v>12</v>
      </c>
      <c r="C13" s="10">
        <v>35</v>
      </c>
      <c r="D13" s="13">
        <v>37</v>
      </c>
      <c r="E13" s="10">
        <v>35</v>
      </c>
      <c r="F13" s="10">
        <v>35</v>
      </c>
      <c r="G13" s="10">
        <v>35.799999999999997</v>
      </c>
      <c r="H13" s="3">
        <v>36</v>
      </c>
      <c r="I13">
        <v>35</v>
      </c>
      <c r="J13">
        <v>35</v>
      </c>
      <c r="K13">
        <v>37</v>
      </c>
      <c r="L13">
        <v>32</v>
      </c>
    </row>
    <row r="14" spans="1:12">
      <c r="A14" s="26">
        <v>24.11724137931035</v>
      </c>
      <c r="B14" s="1">
        <v>13</v>
      </c>
      <c r="C14" s="10">
        <v>29</v>
      </c>
      <c r="D14" s="10">
        <v>33</v>
      </c>
      <c r="E14" s="10">
        <v>28.3</v>
      </c>
      <c r="F14" s="10">
        <v>28.5</v>
      </c>
      <c r="G14" s="10">
        <v>29.5</v>
      </c>
      <c r="H14" s="3"/>
    </row>
    <row r="15" spans="1:12">
      <c r="A15" s="26">
        <v>25.820689655172409</v>
      </c>
      <c r="B15" s="1">
        <v>14</v>
      </c>
      <c r="C15" s="10">
        <v>32</v>
      </c>
      <c r="D15" s="10">
        <v>34</v>
      </c>
      <c r="E15" s="10">
        <v>30.5</v>
      </c>
      <c r="F15" s="10">
        <v>30.2</v>
      </c>
      <c r="G15" s="10">
        <v>30.5</v>
      </c>
      <c r="H15" s="3"/>
    </row>
    <row r="16" spans="1:12">
      <c r="A16" s="26">
        <v>33.948275862068975</v>
      </c>
      <c r="B16" s="1">
        <v>7</v>
      </c>
      <c r="C16" s="10">
        <v>43.5</v>
      </c>
      <c r="D16" s="10">
        <v>48</v>
      </c>
      <c r="E16" s="10">
        <v>44.7</v>
      </c>
      <c r="F16" s="10">
        <v>40</v>
      </c>
      <c r="H16" s="3"/>
    </row>
    <row r="17" spans="1:12">
      <c r="A17" s="26">
        <v>12.372413793103451</v>
      </c>
      <c r="B17" s="1">
        <v>8</v>
      </c>
      <c r="C17" s="10">
        <v>18.5</v>
      </c>
      <c r="D17" s="10">
        <v>20.5</v>
      </c>
      <c r="E17" s="10">
        <v>18.5</v>
      </c>
      <c r="F17" s="10">
        <v>16</v>
      </c>
      <c r="G17" s="10">
        <v>15.5</v>
      </c>
      <c r="H17" s="3"/>
    </row>
    <row r="18" spans="1:12">
      <c r="B18" s="1" t="s">
        <v>4</v>
      </c>
      <c r="H18" s="3"/>
    </row>
    <row r="19" spans="1:12">
      <c r="A19" s="27" t="s">
        <v>1</v>
      </c>
      <c r="B19" s="1"/>
      <c r="C19" s="10" t="s">
        <v>19</v>
      </c>
      <c r="D19" s="10" t="s">
        <v>20</v>
      </c>
      <c r="E19" s="10" t="s">
        <v>21</v>
      </c>
      <c r="F19" s="10" t="s">
        <v>22</v>
      </c>
      <c r="G19" s="10" t="s">
        <v>23</v>
      </c>
      <c r="H19" s="5">
        <f>H5</f>
        <v>1</v>
      </c>
      <c r="I19" s="5">
        <f>I5</f>
        <v>2</v>
      </c>
      <c r="J19" s="5">
        <f>J5</f>
        <v>3</v>
      </c>
      <c r="K19" s="5">
        <f>K5</f>
        <v>4</v>
      </c>
      <c r="L19" s="5">
        <f>L5</f>
        <v>5</v>
      </c>
    </row>
    <row r="20" spans="1:12">
      <c r="A20" s="28">
        <v>2.3227181971229638</v>
      </c>
      <c r="B20" s="1">
        <v>1</v>
      </c>
      <c r="C20" s="4">
        <f t="shared" ref="C20:L20" si="0">LOG10(C6)-$A20</f>
        <v>-1.3088029697065018E-2</v>
      </c>
      <c r="D20" s="4">
        <f t="shared" si="0"/>
        <v>3.1390242024436965E-2</v>
      </c>
      <c r="E20" s="4">
        <f t="shared" si="0"/>
        <v>-1.3088029697065018E-2</v>
      </c>
      <c r="F20" s="4">
        <f t="shared" si="0"/>
        <v>-2.3865120713256971E-2</v>
      </c>
      <c r="G20" s="4">
        <f t="shared" si="0"/>
        <v>-2.3865120713256971E-2</v>
      </c>
      <c r="H20" s="4">
        <f t="shared" si="0"/>
        <v>-3.2683585760445943E-2</v>
      </c>
      <c r="I20" s="4">
        <f t="shared" si="0"/>
        <v>-1.5222159209750785E-2</v>
      </c>
      <c r="J20" s="4">
        <f t="shared" si="0"/>
        <v>-1.7366827676339902E-2</v>
      </c>
      <c r="K20" s="4">
        <f t="shared" si="0"/>
        <v>1.5738296481640823E-2</v>
      </c>
      <c r="L20" s="4">
        <f t="shared" si="0"/>
        <v>-4.8560347859283759E-2</v>
      </c>
    </row>
    <row r="21" spans="1:12">
      <c r="A21" s="28">
        <v>1.4235283419024747</v>
      </c>
      <c r="B21" s="1">
        <v>3</v>
      </c>
      <c r="C21" s="4">
        <f t="shared" ref="C21:G31" si="1">LOG10(C7)-$A21</f>
        <v>0.1785316494254876</v>
      </c>
      <c r="D21" s="4">
        <f t="shared" si="1"/>
        <v>0.22968417187286905</v>
      </c>
      <c r="E21" s="4">
        <f t="shared" si="1"/>
        <v>0.19972094849542588</v>
      </c>
      <c r="F21" s="4">
        <f t="shared" si="1"/>
        <v>0.12053970244780099</v>
      </c>
      <c r="G21" s="4">
        <f t="shared" si="1"/>
        <v>0.15050292582524416</v>
      </c>
      <c r="H21" s="4">
        <f t="shared" ref="H21:L24" si="2">LOG10(H7)-$A21</f>
        <v>0.1446733821645203</v>
      </c>
      <c r="I21" s="4">
        <f t="shared" si="2"/>
        <v>0.1785316494254876</v>
      </c>
      <c r="J21" s="4">
        <f t="shared" si="2"/>
        <v>0.19972094849542588</v>
      </c>
      <c r="K21" s="4">
        <f t="shared" si="2"/>
        <v>0.22968417187286905</v>
      </c>
      <c r="L21" s="4">
        <f t="shared" si="2"/>
        <v>9.4985597975412839E-2</v>
      </c>
    </row>
    <row r="22" spans="1:12">
      <c r="A22" s="28">
        <v>1.329011917768204</v>
      </c>
      <c r="B22" s="1">
        <v>4</v>
      </c>
      <c r="C22" s="4">
        <f t="shared" si="1"/>
        <v>0.13338608013075204</v>
      </c>
      <c r="D22" s="4">
        <f t="shared" si="1"/>
        <v>0.14810933695145834</v>
      </c>
      <c r="E22" s="4">
        <f t="shared" si="1"/>
        <v>0.13338608013075204</v>
      </c>
      <c r="F22" s="4">
        <f t="shared" si="1"/>
        <v>0.10074036223420402</v>
      </c>
      <c r="G22" s="4">
        <f t="shared" si="1"/>
        <v>9.0943830721553764E-2</v>
      </c>
      <c r="H22" s="4">
        <f t="shared" si="2"/>
        <v>8.5961430202613931E-2</v>
      </c>
      <c r="I22" s="4">
        <f t="shared" si="2"/>
        <v>0.13338608013075204</v>
      </c>
      <c r="J22" s="4">
        <f t="shared" si="2"/>
        <v>0.13338608013075204</v>
      </c>
      <c r="K22" s="4">
        <f t="shared" si="2"/>
        <v>0.1623497760660686</v>
      </c>
      <c r="L22" s="4">
        <f t="shared" si="2"/>
        <v>6.8928090903833672E-2</v>
      </c>
    </row>
    <row r="23" spans="1:12">
      <c r="A23" s="28">
        <v>1.6286707336010562</v>
      </c>
      <c r="B23" s="1">
        <v>5</v>
      </c>
      <c r="C23" s="4">
        <f t="shared" si="1"/>
        <v>0.10372302622191243</v>
      </c>
      <c r="D23" s="4">
        <f t="shared" si="1"/>
        <v>0.14948051678258745</v>
      </c>
      <c r="E23" s="4">
        <f t="shared" si="1"/>
        <v>0.1116919558931877</v>
      </c>
      <c r="F23" s="4">
        <f t="shared" si="1"/>
        <v>9.5605135999732749E-2</v>
      </c>
      <c r="G23" s="4">
        <f t="shared" si="1"/>
        <v>7.029927073496256E-2</v>
      </c>
      <c r="H23" s="4">
        <f t="shared" si="2"/>
        <v>8.7332610033743041E-2</v>
      </c>
      <c r="I23" s="4">
        <f t="shared" si="2"/>
        <v>0.11951729340514428</v>
      </c>
      <c r="J23" s="4">
        <f t="shared" si="2"/>
        <v>0.12720412207143528</v>
      </c>
      <c r="K23" s="4">
        <f t="shared" si="2"/>
        <v>0.16372095589719771</v>
      </c>
      <c r="L23" s="4">
        <f t="shared" si="2"/>
        <v>6.1525346427457439E-2</v>
      </c>
    </row>
    <row r="24" spans="1:12">
      <c r="A24" s="28">
        <v>1.4284699409124848</v>
      </c>
      <c r="B24" s="1">
        <v>6</v>
      </c>
      <c r="C24" s="4">
        <f t="shared" si="1"/>
        <v>9.6574866124360392E-2</v>
      </c>
      <c r="D24" s="4">
        <f t="shared" si="1"/>
        <v>0.15699078859601578</v>
      </c>
      <c r="E24" s="4">
        <f t="shared" si="1"/>
        <v>0.10300897612977034</v>
      </c>
      <c r="F24" s="4">
        <f t="shared" si="1"/>
        <v>9.0043998965402716E-2</v>
      </c>
      <c r="G24" s="4">
        <f t="shared" si="1"/>
        <v>8.7403902799194189E-2</v>
      </c>
      <c r="H24" s="4">
        <f t="shared" si="2"/>
        <v>0.13973178315451018</v>
      </c>
      <c r="I24" s="4">
        <f t="shared" si="2"/>
        <v>0.12783255985480246</v>
      </c>
      <c r="J24" s="4">
        <f t="shared" si="2"/>
        <v>0.1625946661140143</v>
      </c>
      <c r="K24" s="4">
        <f t="shared" si="2"/>
        <v>0.18431391580725065</v>
      </c>
      <c r="L24" s="4">
        <f t="shared" si="2"/>
        <v>9.0043998965402716E-2</v>
      </c>
    </row>
    <row r="25" spans="1:12">
      <c r="A25" s="28">
        <v>1.5882910298599251</v>
      </c>
      <c r="B25" s="1">
        <v>10</v>
      </c>
      <c r="C25" s="4">
        <f t="shared" si="1"/>
        <v>0.11067897447609365</v>
      </c>
      <c r="D25" s="4">
        <f t="shared" si="1"/>
        <v>0.15207165963431879</v>
      </c>
      <c r="E25" s="4">
        <f t="shared" si="1"/>
        <v>0.12097893111590574</v>
      </c>
      <c r="F25" s="4">
        <f t="shared" si="1"/>
        <v>7.4466801821648998E-2</v>
      </c>
      <c r="G25" s="4">
        <f t="shared" si="1"/>
        <v>7.4466801821648998E-2</v>
      </c>
      <c r="H25" s="6"/>
      <c r="I25" s="6"/>
      <c r="J25" s="6"/>
      <c r="K25" s="6"/>
      <c r="L25" s="6"/>
    </row>
    <row r="26" spans="1:12">
      <c r="A26" s="28">
        <v>1.5857718008670618</v>
      </c>
      <c r="B26" s="1">
        <v>11</v>
      </c>
      <c r="C26" s="4">
        <f t="shared" si="1"/>
        <v>9.0921808757804756E-2</v>
      </c>
      <c r="D26" s="4">
        <f t="shared" si="1"/>
        <v>0.14258198115416665</v>
      </c>
      <c r="E26" s="4">
        <f t="shared" si="1"/>
        <v>9.5469436508525352E-2</v>
      </c>
      <c r="F26" s="4">
        <f t="shared" si="1"/>
        <v>8.6326057068655704E-2</v>
      </c>
      <c r="G26" s="4">
        <f t="shared" si="1"/>
        <v>7.6986030814512274E-2</v>
      </c>
      <c r="H26" s="4">
        <f t="shared" ref="H26:L27" si="3">LOG10(H12)-$A26</f>
        <v>7.6986030814512274E-2</v>
      </c>
      <c r="I26" s="4">
        <f t="shared" si="3"/>
        <v>8.6326057068655704E-2</v>
      </c>
      <c r="J26" s="4">
        <f t="shared" si="3"/>
        <v>9.5469436508525352E-2</v>
      </c>
      <c r="K26" s="4">
        <f t="shared" si="3"/>
        <v>0.13023154276773741</v>
      </c>
      <c r="L26" s="4">
        <f t="shared" si="3"/>
        <v>6.7440712908281908E-2</v>
      </c>
    </row>
    <row r="27" spans="1:12">
      <c r="A27" s="28">
        <v>1.4710386699273239</v>
      </c>
      <c r="B27" s="7">
        <v>12</v>
      </c>
      <c r="C27" s="4">
        <f t="shared" si="1"/>
        <v>7.3029374422951765E-2</v>
      </c>
      <c r="D27" s="4">
        <f t="shared" si="1"/>
        <v>9.7163054139671079E-2</v>
      </c>
      <c r="E27" s="4">
        <f t="shared" si="1"/>
        <v>7.3029374422951765E-2</v>
      </c>
      <c r="F27" s="4">
        <f t="shared" si="1"/>
        <v>7.3029374422951765E-2</v>
      </c>
      <c r="G27" s="4">
        <f t="shared" si="1"/>
        <v>8.2844356716550438E-2</v>
      </c>
      <c r="H27" s="4">
        <f t="shared" si="3"/>
        <v>8.5263830839963362E-2</v>
      </c>
      <c r="I27" s="4">
        <f t="shared" si="3"/>
        <v>7.3029374422951765E-2</v>
      </c>
      <c r="J27" s="4">
        <f t="shared" si="3"/>
        <v>7.3029374422951765E-2</v>
      </c>
      <c r="K27" s="4">
        <f t="shared" si="3"/>
        <v>9.7163054139671079E-2</v>
      </c>
      <c r="L27" s="4">
        <f t="shared" si="3"/>
        <v>3.411130839258214E-2</v>
      </c>
    </row>
    <row r="28" spans="1:12">
      <c r="A28" s="28">
        <v>1.38232763007427</v>
      </c>
      <c r="B28" s="1">
        <v>13</v>
      </c>
      <c r="C28" s="4">
        <f t="shared" si="1"/>
        <v>8.0070367824686128E-2</v>
      </c>
      <c r="D28" s="4">
        <f t="shared" si="1"/>
        <v>0.13618630980361757</v>
      </c>
      <c r="E28" s="4">
        <f t="shared" si="1"/>
        <v>6.9458805450020256E-2</v>
      </c>
      <c r="F28" s="4">
        <f t="shared" si="1"/>
        <v>7.2517229934240257E-2</v>
      </c>
      <c r="G28" s="4">
        <f t="shared" si="1"/>
        <v>8.7494385903893024E-2</v>
      </c>
    </row>
    <row r="29" spans="1:12">
      <c r="A29" s="28">
        <v>1.4119678378310929</v>
      </c>
      <c r="B29" s="1">
        <v>14</v>
      </c>
      <c r="C29" s="4">
        <f t="shared" si="1"/>
        <v>9.3182140488813126E-2</v>
      </c>
      <c r="D29" s="4">
        <f t="shared" si="1"/>
        <v>0.11951107921116222</v>
      </c>
      <c r="E29" s="4">
        <f t="shared" si="1"/>
        <v>7.2332001515692967E-2</v>
      </c>
      <c r="F29" s="4">
        <f t="shared" si="1"/>
        <v>6.8039105126057597E-2</v>
      </c>
      <c r="G29" s="4">
        <f t="shared" si="1"/>
        <v>7.2332001515692967E-2</v>
      </c>
    </row>
    <row r="30" spans="1:12">
      <c r="A30" s="28">
        <v>1.5308177225751811</v>
      </c>
      <c r="B30" s="1">
        <v>7</v>
      </c>
      <c r="C30" s="4">
        <f t="shared" si="1"/>
        <v>0.10767153437945631</v>
      </c>
      <c r="D30" s="4">
        <f t="shared" si="1"/>
        <v>0.15042351480040606</v>
      </c>
      <c r="E30" s="4">
        <f t="shared" si="1"/>
        <v>0.11948980055675529</v>
      </c>
      <c r="F30" s="4">
        <f t="shared" si="1"/>
        <v>7.1242268752781168E-2</v>
      </c>
      <c r="G30" s="4"/>
    </row>
    <row r="31" spans="1:12">
      <c r="A31" s="28">
        <v>1.0924544364730981</v>
      </c>
      <c r="B31" s="1">
        <v>8</v>
      </c>
      <c r="C31" s="4">
        <f t="shared" si="1"/>
        <v>0.17471729192991559</v>
      </c>
      <c r="D31" s="4">
        <f t="shared" si="1"/>
        <v>0.21929942458265606</v>
      </c>
      <c r="E31" s="4">
        <f t="shared" si="1"/>
        <v>0.17471729192991559</v>
      </c>
      <c r="F31" s="4">
        <f t="shared" si="1"/>
        <v>0.11166554618282665</v>
      </c>
      <c r="G31" s="4">
        <f t="shared" si="1"/>
        <v>9.7877261697193241E-2</v>
      </c>
    </row>
  </sheetData>
  <phoneticPr fontId="4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6"/>
  <sheetViews>
    <sheetView workbookViewId="0">
      <selection activeCell="N53" sqref="N53"/>
    </sheetView>
  </sheetViews>
  <sheetFormatPr baseColWidth="10" defaultRowHeight="13"/>
  <cols>
    <col min="2" max="2" width="6.1640625" customWidth="1"/>
    <col min="3" max="3" width="16.83203125" customWidth="1"/>
    <col min="4" max="4" width="15.83203125" customWidth="1"/>
    <col min="5" max="5" width="12.33203125" customWidth="1"/>
    <col min="10" max="10" width="12" customWidth="1"/>
  </cols>
  <sheetData>
    <row r="1" spans="1:19" s="33" customFormat="1">
      <c r="A1" s="29"/>
      <c r="B1" s="29"/>
      <c r="C1" s="30" t="s">
        <v>0</v>
      </c>
      <c r="D1" s="31" t="s">
        <v>0</v>
      </c>
      <c r="E1" s="30" t="s">
        <v>0</v>
      </c>
      <c r="F1" s="30" t="s">
        <v>0</v>
      </c>
      <c r="G1" s="30" t="s">
        <v>0</v>
      </c>
      <c r="H1" s="30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30" t="s">
        <v>0</v>
      </c>
      <c r="N1" s="30" t="s">
        <v>0</v>
      </c>
      <c r="O1" s="32" t="s">
        <v>0</v>
      </c>
      <c r="P1" s="32" t="s">
        <v>0</v>
      </c>
      <c r="Q1" s="32" t="s">
        <v>0</v>
      </c>
      <c r="R1" s="32" t="s">
        <v>0</v>
      </c>
      <c r="S1" s="32" t="s">
        <v>0</v>
      </c>
    </row>
    <row r="2" spans="1:19" s="33" customFormat="1">
      <c r="A2" s="29"/>
      <c r="B2" s="29"/>
      <c r="C2" s="30" t="s">
        <v>14</v>
      </c>
      <c r="D2" s="30" t="s">
        <v>5</v>
      </c>
      <c r="E2" s="30" t="s">
        <v>5</v>
      </c>
      <c r="F2" s="30"/>
      <c r="G2" s="30"/>
      <c r="H2" s="30"/>
      <c r="I2" s="30"/>
      <c r="J2" s="30" t="s">
        <v>5</v>
      </c>
      <c r="K2" s="30"/>
      <c r="L2" s="39" t="s">
        <v>49</v>
      </c>
      <c r="M2" s="39" t="s">
        <v>49</v>
      </c>
      <c r="N2" s="39" t="s">
        <v>49</v>
      </c>
      <c r="O2" s="38" t="s">
        <v>48</v>
      </c>
      <c r="P2" s="38" t="s">
        <v>48</v>
      </c>
      <c r="Q2" s="38" t="s">
        <v>48</v>
      </c>
      <c r="R2" s="38" t="s">
        <v>48</v>
      </c>
      <c r="S2" s="38" t="s">
        <v>48</v>
      </c>
    </row>
    <row r="3" spans="1:19" s="33" customFormat="1">
      <c r="A3" s="29"/>
      <c r="B3" s="29"/>
      <c r="C3" s="31" t="s">
        <v>31</v>
      </c>
      <c r="D3" s="42" t="s">
        <v>43</v>
      </c>
      <c r="E3" s="43"/>
      <c r="F3" s="43"/>
      <c r="G3" s="43"/>
      <c r="H3" s="43"/>
      <c r="I3" s="40" t="s">
        <v>44</v>
      </c>
      <c r="J3" s="41"/>
      <c r="K3" s="41"/>
      <c r="L3" s="31" t="s">
        <v>2</v>
      </c>
      <c r="M3" s="31" t="s">
        <v>2</v>
      </c>
      <c r="N3" s="31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33" customFormat="1">
      <c r="A4" s="35" t="s">
        <v>42</v>
      </c>
      <c r="B4" s="29"/>
      <c r="C4" s="30" t="s">
        <v>13</v>
      </c>
      <c r="D4" s="31" t="s">
        <v>12</v>
      </c>
      <c r="E4" s="30" t="s">
        <v>3</v>
      </c>
      <c r="F4" s="30" t="s">
        <v>7</v>
      </c>
      <c r="G4" s="30" t="s">
        <v>8</v>
      </c>
      <c r="H4" s="30" t="s">
        <v>9</v>
      </c>
      <c r="I4" s="30" t="s">
        <v>11</v>
      </c>
      <c r="J4" s="30" t="s">
        <v>10</v>
      </c>
      <c r="K4" s="30" t="s">
        <v>6</v>
      </c>
      <c r="L4" s="31" t="s">
        <v>15</v>
      </c>
      <c r="M4" s="31" t="s">
        <v>16</v>
      </c>
      <c r="N4" s="31" t="s">
        <v>17</v>
      </c>
      <c r="O4" s="36" t="s">
        <v>19</v>
      </c>
      <c r="P4" s="36" t="s">
        <v>20</v>
      </c>
      <c r="Q4" s="36" t="s">
        <v>21</v>
      </c>
      <c r="R4" s="36" t="s">
        <v>22</v>
      </c>
      <c r="S4" s="36" t="s">
        <v>23</v>
      </c>
    </row>
    <row r="5" spans="1:19">
      <c r="A5" s="26">
        <v>210.2413793103448</v>
      </c>
      <c r="B5" s="1">
        <v>1</v>
      </c>
      <c r="C5" s="9">
        <v>198</v>
      </c>
      <c r="D5" s="15">
        <v>228</v>
      </c>
      <c r="E5" s="9">
        <v>196.5</v>
      </c>
      <c r="F5" s="9">
        <v>198</v>
      </c>
      <c r="G5" s="9">
        <v>187.8</v>
      </c>
      <c r="H5" s="9">
        <v>195</v>
      </c>
      <c r="I5" s="9">
        <v>201</v>
      </c>
      <c r="J5" s="9">
        <v>193</v>
      </c>
      <c r="K5" s="9">
        <v>207</v>
      </c>
      <c r="L5" s="15">
        <v>190</v>
      </c>
      <c r="M5" s="15"/>
      <c r="N5" s="15">
        <v>196.5</v>
      </c>
      <c r="O5" s="10">
        <v>204</v>
      </c>
      <c r="P5" s="10">
        <v>226</v>
      </c>
      <c r="Q5" s="10">
        <v>204</v>
      </c>
      <c r="R5" s="10">
        <v>199</v>
      </c>
      <c r="S5" s="10">
        <v>199</v>
      </c>
    </row>
    <row r="6" spans="1:19">
      <c r="A6" s="26">
        <v>26.517241379310338</v>
      </c>
      <c r="B6" s="1">
        <v>3</v>
      </c>
      <c r="C6" s="9">
        <v>35</v>
      </c>
      <c r="D6" s="15">
        <v>38</v>
      </c>
      <c r="E6" s="9">
        <v>33.1</v>
      </c>
      <c r="F6" s="9">
        <v>35</v>
      </c>
      <c r="G6" s="9">
        <v>33</v>
      </c>
      <c r="H6" s="9">
        <v>36</v>
      </c>
      <c r="I6" s="9">
        <v>39</v>
      </c>
      <c r="J6" s="9">
        <v>39</v>
      </c>
      <c r="K6" s="9">
        <v>39.5</v>
      </c>
      <c r="L6" s="15">
        <v>32</v>
      </c>
      <c r="M6" s="15">
        <v>34</v>
      </c>
      <c r="N6" s="15">
        <v>36.5</v>
      </c>
      <c r="O6" s="10">
        <v>40</v>
      </c>
      <c r="P6" s="10">
        <v>45</v>
      </c>
      <c r="Q6" s="10">
        <v>42</v>
      </c>
      <c r="R6" s="11">
        <v>35</v>
      </c>
      <c r="S6" s="10">
        <v>37.5</v>
      </c>
    </row>
    <row r="7" spans="1:19">
      <c r="A7" s="26">
        <v>21.331034482758625</v>
      </c>
      <c r="B7" s="1">
        <v>4</v>
      </c>
      <c r="C7" s="9">
        <v>26</v>
      </c>
      <c r="D7" s="15">
        <v>28</v>
      </c>
      <c r="E7" s="9">
        <v>25</v>
      </c>
      <c r="F7" s="9">
        <v>26</v>
      </c>
      <c r="G7" s="9">
        <v>25.1</v>
      </c>
      <c r="H7" s="9">
        <v>26</v>
      </c>
      <c r="I7" s="9">
        <v>27</v>
      </c>
      <c r="J7" s="9">
        <v>25</v>
      </c>
      <c r="K7" s="9">
        <v>28</v>
      </c>
      <c r="L7" s="15">
        <v>25</v>
      </c>
      <c r="M7" s="15">
        <v>26</v>
      </c>
      <c r="N7" s="15">
        <v>27.5</v>
      </c>
      <c r="O7" s="10">
        <v>29</v>
      </c>
      <c r="P7" s="10">
        <v>30</v>
      </c>
      <c r="Q7" s="10">
        <v>29</v>
      </c>
      <c r="R7" s="10">
        <v>26.9</v>
      </c>
      <c r="S7" s="10">
        <v>26.3</v>
      </c>
    </row>
    <row r="8" spans="1:19">
      <c r="A8" s="26">
        <v>42.527586206896544</v>
      </c>
      <c r="B8" s="1">
        <v>5</v>
      </c>
      <c r="C8" s="9">
        <v>51</v>
      </c>
      <c r="D8" s="15">
        <v>56.1</v>
      </c>
      <c r="E8" s="9">
        <v>51</v>
      </c>
      <c r="F8" s="9">
        <v>51</v>
      </c>
      <c r="G8" s="9">
        <v>49.5</v>
      </c>
      <c r="H8" s="9">
        <v>53</v>
      </c>
      <c r="I8" s="9">
        <v>54</v>
      </c>
      <c r="J8" s="9">
        <v>52</v>
      </c>
      <c r="K8" s="9">
        <v>52</v>
      </c>
      <c r="L8" s="15">
        <v>49</v>
      </c>
      <c r="M8" s="15">
        <v>48.5</v>
      </c>
      <c r="N8" s="15">
        <v>52.2</v>
      </c>
      <c r="O8" s="10">
        <v>54</v>
      </c>
      <c r="P8" s="10">
        <v>60</v>
      </c>
      <c r="Q8" s="10">
        <v>55</v>
      </c>
      <c r="R8" s="10">
        <v>53</v>
      </c>
      <c r="S8" s="11">
        <v>50</v>
      </c>
    </row>
    <row r="9" spans="1:19">
      <c r="A9" s="26">
        <v>26.820689655172409</v>
      </c>
      <c r="B9" s="1">
        <v>6</v>
      </c>
      <c r="C9" s="9">
        <v>33</v>
      </c>
      <c r="D9" s="15">
        <v>36</v>
      </c>
      <c r="E9" s="9">
        <v>32.700000000000003</v>
      </c>
      <c r="F9" s="9">
        <v>33.200000000000003</v>
      </c>
      <c r="G9" s="9">
        <v>33</v>
      </c>
      <c r="H9" s="9">
        <v>35.5</v>
      </c>
      <c r="I9" s="9">
        <v>37</v>
      </c>
      <c r="J9" s="9">
        <v>33</v>
      </c>
      <c r="K9" s="9">
        <v>37</v>
      </c>
      <c r="L9" s="15">
        <v>31</v>
      </c>
      <c r="M9" s="15">
        <v>31</v>
      </c>
      <c r="N9" s="15">
        <v>35</v>
      </c>
      <c r="O9" s="10">
        <v>33.5</v>
      </c>
      <c r="P9" s="10">
        <v>38.5</v>
      </c>
      <c r="Q9" s="10">
        <v>34</v>
      </c>
      <c r="R9" s="10">
        <v>33</v>
      </c>
      <c r="S9" s="12">
        <v>32.799999999999997</v>
      </c>
    </row>
    <row r="10" spans="1:19">
      <c r="A10" s="26">
        <v>38.751724137931028</v>
      </c>
      <c r="B10" s="1">
        <v>10</v>
      </c>
      <c r="C10" s="9">
        <v>46.5</v>
      </c>
      <c r="D10" s="18">
        <v>50.8</v>
      </c>
      <c r="E10" s="9">
        <v>45</v>
      </c>
      <c r="F10" s="9"/>
      <c r="G10" s="9">
        <v>44</v>
      </c>
      <c r="H10" s="9">
        <v>49</v>
      </c>
      <c r="I10" s="9">
        <v>50.5</v>
      </c>
      <c r="J10" s="9">
        <v>48</v>
      </c>
      <c r="K10" s="9">
        <v>49</v>
      </c>
      <c r="L10" s="15">
        <v>45</v>
      </c>
      <c r="M10" s="15"/>
      <c r="N10" s="15">
        <v>49</v>
      </c>
      <c r="O10" s="10">
        <v>50</v>
      </c>
      <c r="P10" s="10">
        <v>55</v>
      </c>
      <c r="Q10" s="10">
        <v>51.2</v>
      </c>
      <c r="R10" s="10">
        <v>46</v>
      </c>
      <c r="S10" s="10">
        <v>46</v>
      </c>
    </row>
    <row r="11" spans="1:19">
      <c r="A11" s="26">
        <v>38.527586206896551</v>
      </c>
      <c r="B11" s="1">
        <v>11</v>
      </c>
      <c r="C11" s="9">
        <v>46.5</v>
      </c>
      <c r="D11" s="15">
        <v>51</v>
      </c>
      <c r="E11" s="9">
        <v>44.3</v>
      </c>
      <c r="F11" s="9">
        <v>46</v>
      </c>
      <c r="G11" s="9">
        <v>43.7</v>
      </c>
      <c r="H11" s="9">
        <v>47</v>
      </c>
      <c r="I11" s="9">
        <v>49</v>
      </c>
      <c r="J11" s="9">
        <v>47</v>
      </c>
      <c r="K11" s="9">
        <v>48</v>
      </c>
      <c r="L11" s="15">
        <v>43.7</v>
      </c>
      <c r="M11" s="15"/>
      <c r="N11" s="15">
        <v>48</v>
      </c>
      <c r="O11" s="10">
        <v>47.5</v>
      </c>
      <c r="P11" s="10">
        <v>53.5</v>
      </c>
      <c r="Q11" s="10">
        <v>48</v>
      </c>
      <c r="R11" s="10">
        <v>47</v>
      </c>
      <c r="S11" s="10">
        <v>46</v>
      </c>
    </row>
    <row r="12" spans="1:19">
      <c r="A12" s="26">
        <v>29.582758620689649</v>
      </c>
      <c r="B12" s="1">
        <v>12</v>
      </c>
      <c r="C12" s="9">
        <v>34</v>
      </c>
      <c r="D12" s="15">
        <v>36</v>
      </c>
      <c r="E12" s="9">
        <v>31</v>
      </c>
      <c r="F12" s="9">
        <v>32.5</v>
      </c>
      <c r="G12" s="9">
        <v>32</v>
      </c>
      <c r="H12" s="9">
        <v>32</v>
      </c>
      <c r="I12" s="9">
        <v>36</v>
      </c>
      <c r="J12" s="9">
        <v>34.6</v>
      </c>
      <c r="K12" s="9">
        <v>37</v>
      </c>
      <c r="L12" s="15">
        <v>33</v>
      </c>
      <c r="M12" s="15"/>
      <c r="N12" s="15">
        <v>33</v>
      </c>
      <c r="O12" s="10">
        <v>35</v>
      </c>
      <c r="P12" s="13">
        <v>37</v>
      </c>
      <c r="Q12" s="10">
        <v>35</v>
      </c>
      <c r="R12" s="10">
        <v>35</v>
      </c>
      <c r="S12" s="10">
        <v>35.799999999999997</v>
      </c>
    </row>
    <row r="13" spans="1:19">
      <c r="A13" s="26">
        <v>24.11724137931035</v>
      </c>
      <c r="B13" s="1">
        <v>13</v>
      </c>
      <c r="C13" s="9">
        <v>29</v>
      </c>
      <c r="D13" s="15">
        <v>30.2</v>
      </c>
      <c r="E13" s="9">
        <v>27</v>
      </c>
      <c r="F13" s="9">
        <v>28</v>
      </c>
      <c r="G13" s="9">
        <v>27.7</v>
      </c>
      <c r="H13" s="9">
        <v>28</v>
      </c>
      <c r="I13" s="9">
        <v>30</v>
      </c>
      <c r="J13" s="9">
        <v>28</v>
      </c>
      <c r="K13" s="9">
        <v>30</v>
      </c>
      <c r="L13" s="15">
        <v>27</v>
      </c>
      <c r="M13" s="15"/>
      <c r="N13" s="15">
        <v>28</v>
      </c>
      <c r="O13" s="10">
        <v>29</v>
      </c>
      <c r="P13" s="10">
        <v>33</v>
      </c>
      <c r="Q13" s="10">
        <v>28.3</v>
      </c>
      <c r="R13" s="10">
        <v>28.5</v>
      </c>
      <c r="S13" s="10">
        <v>29.5</v>
      </c>
    </row>
    <row r="14" spans="1:19">
      <c r="B14" s="1" t="s">
        <v>4</v>
      </c>
      <c r="C14" s="9"/>
      <c r="D14" s="15">
        <v>30</v>
      </c>
      <c r="E14" s="9">
        <v>26</v>
      </c>
      <c r="F14" s="9">
        <v>27</v>
      </c>
      <c r="G14" s="9">
        <v>27</v>
      </c>
      <c r="H14" s="9">
        <v>27.9</v>
      </c>
      <c r="I14" s="9">
        <v>29.5</v>
      </c>
      <c r="J14" s="9">
        <v>27</v>
      </c>
      <c r="K14" s="9">
        <v>29</v>
      </c>
      <c r="L14" s="15"/>
      <c r="M14" s="15"/>
      <c r="N14" s="15"/>
      <c r="O14" s="10">
        <v>29</v>
      </c>
      <c r="P14" s="10">
        <v>31</v>
      </c>
      <c r="Q14" s="10">
        <v>28</v>
      </c>
      <c r="R14" s="10">
        <v>28</v>
      </c>
      <c r="S14" s="10">
        <v>28.7</v>
      </c>
    </row>
    <row r="15" spans="1:19">
      <c r="A15" s="26">
        <v>25.820689655172409</v>
      </c>
      <c r="B15" s="1">
        <v>14</v>
      </c>
      <c r="C15" s="9">
        <v>31</v>
      </c>
      <c r="D15" s="15">
        <v>34</v>
      </c>
      <c r="E15" s="9">
        <v>29.2</v>
      </c>
      <c r="F15" s="9">
        <v>30</v>
      </c>
      <c r="G15" s="9">
        <v>29.5</v>
      </c>
      <c r="H15" s="9">
        <v>30</v>
      </c>
      <c r="I15" s="9">
        <v>31</v>
      </c>
      <c r="J15" s="9">
        <v>30</v>
      </c>
      <c r="K15" s="9">
        <v>32</v>
      </c>
      <c r="L15" s="15">
        <v>29.2</v>
      </c>
      <c r="M15" s="15"/>
      <c r="N15" s="15">
        <v>30.8</v>
      </c>
      <c r="O15" s="10">
        <v>32</v>
      </c>
      <c r="P15" s="10">
        <v>34</v>
      </c>
      <c r="Q15" s="10">
        <v>30.5</v>
      </c>
      <c r="R15" s="10">
        <v>30.2</v>
      </c>
      <c r="S15" s="10">
        <v>30.5</v>
      </c>
    </row>
    <row r="16" spans="1:19">
      <c r="A16" s="26">
        <v>33.948275862068975</v>
      </c>
      <c r="B16" s="1">
        <v>7</v>
      </c>
      <c r="C16" s="9">
        <v>41</v>
      </c>
      <c r="D16" s="15">
        <v>45</v>
      </c>
      <c r="E16" s="9">
        <v>39</v>
      </c>
      <c r="F16" s="9">
        <v>38</v>
      </c>
      <c r="G16" s="9">
        <v>42</v>
      </c>
      <c r="H16" s="9">
        <v>44</v>
      </c>
      <c r="I16" s="9">
        <v>44</v>
      </c>
      <c r="J16" s="9">
        <v>41.5</v>
      </c>
      <c r="K16" s="9"/>
      <c r="L16" s="15">
        <v>38</v>
      </c>
      <c r="M16" s="15">
        <v>39</v>
      </c>
      <c r="N16" s="15">
        <v>40</v>
      </c>
      <c r="O16" s="10">
        <v>43.5</v>
      </c>
      <c r="P16" s="10">
        <v>48</v>
      </c>
      <c r="Q16" s="10">
        <v>44.7</v>
      </c>
      <c r="R16" s="10">
        <v>40</v>
      </c>
    </row>
    <row r="17" spans="1:19">
      <c r="A17" s="26">
        <v>12.372413793103451</v>
      </c>
      <c r="B17" s="1">
        <v>8</v>
      </c>
      <c r="C17" s="9">
        <v>17</v>
      </c>
      <c r="D17" s="15">
        <v>16.5</v>
      </c>
      <c r="E17" s="9">
        <v>16</v>
      </c>
      <c r="F17" s="9">
        <v>17</v>
      </c>
      <c r="G17" s="9">
        <v>15</v>
      </c>
      <c r="H17" s="9">
        <v>16.5</v>
      </c>
      <c r="I17" s="9">
        <v>15.2</v>
      </c>
      <c r="J17" s="9">
        <v>17.5</v>
      </c>
      <c r="K17" s="9"/>
      <c r="L17" s="15">
        <v>18</v>
      </c>
      <c r="M17" s="15">
        <v>17</v>
      </c>
      <c r="N17" s="15">
        <v>16</v>
      </c>
      <c r="O17" s="10">
        <v>18.5</v>
      </c>
      <c r="P17" s="10">
        <v>20.5</v>
      </c>
      <c r="Q17" s="10">
        <v>18.5</v>
      </c>
      <c r="R17" s="10">
        <v>16</v>
      </c>
      <c r="S17" s="10">
        <v>15.5</v>
      </c>
    </row>
    <row r="18" spans="1:19">
      <c r="A18" s="27" t="s">
        <v>1</v>
      </c>
      <c r="B18" s="1"/>
      <c r="C18" s="14" t="str">
        <f>C4</f>
        <v>NY 64557 ou 6</v>
      </c>
      <c r="D18" s="8" t="str">
        <f>D4</f>
        <v>TAR 668</v>
      </c>
      <c r="E18" s="14" t="str">
        <f t="shared" ref="E18:J18" si="0">E4</f>
        <v>TAR 1179</v>
      </c>
      <c r="F18" s="14" t="str">
        <f t="shared" si="0"/>
        <v>TAR 1176</v>
      </c>
      <c r="G18" s="14" t="str">
        <f t="shared" si="0"/>
        <v>TAR 1177</v>
      </c>
      <c r="H18" s="14" t="str">
        <f t="shared" si="0"/>
        <v>TAR 1175</v>
      </c>
      <c r="I18" s="14" t="str">
        <f t="shared" si="0"/>
        <v>TAR 944</v>
      </c>
      <c r="J18" s="14" t="str">
        <f t="shared" si="0"/>
        <v>Tar 1178</v>
      </c>
      <c r="K18" s="14" t="str">
        <f>K4</f>
        <v>TAR 1180</v>
      </c>
      <c r="L18" s="14" t="str">
        <f>L4</f>
        <v>V 1014</v>
      </c>
      <c r="M18" s="14" t="str">
        <f>M4</f>
        <v>V 1011</v>
      </c>
      <c r="N18" s="14" t="str">
        <f>N4</f>
        <v>V 1015</v>
      </c>
      <c r="O18" s="10" t="s">
        <v>19</v>
      </c>
      <c r="P18" s="10" t="s">
        <v>20</v>
      </c>
      <c r="Q18" s="10" t="s">
        <v>21</v>
      </c>
      <c r="R18" s="10" t="s">
        <v>22</v>
      </c>
      <c r="S18" s="10" t="s">
        <v>23</v>
      </c>
    </row>
    <row r="19" spans="1:19">
      <c r="A19" s="28">
        <v>2.3227181971229638</v>
      </c>
      <c r="B19" s="1">
        <v>1</v>
      </c>
      <c r="C19" s="6">
        <f t="shared" ref="C19:K19" si="1">LOG10(C5)-$A19</f>
        <v>-2.6053006861432859E-2</v>
      </c>
      <c r="D19" s="6">
        <f t="shared" ref="D19:D25" si="2">LOG10(D5)-$A19</f>
        <v>3.521664987749018E-2</v>
      </c>
      <c r="E19" s="6">
        <f t="shared" si="1"/>
        <v>-2.9355642411518446E-2</v>
      </c>
      <c r="F19" s="6">
        <f t="shared" si="1"/>
        <v>-2.6053006861432859E-2</v>
      </c>
      <c r="G19" s="6">
        <f t="shared" si="1"/>
        <v>-4.9022609192871602E-2</v>
      </c>
      <c r="H19" s="6">
        <f t="shared" si="1"/>
        <v>-3.2683585760445943E-2</v>
      </c>
      <c r="I19" s="6">
        <f t="shared" si="1"/>
        <v>-1.9522139702474739E-2</v>
      </c>
      <c r="J19" s="6">
        <f t="shared" si="1"/>
        <v>-3.7160888115189916E-2</v>
      </c>
      <c r="K19" s="6">
        <f t="shared" si="1"/>
        <v>-6.7478516660459675E-3</v>
      </c>
      <c r="L19" s="6">
        <f t="shared" ref="L19:L27" si="3">LOG10(L5)-$A19</f>
        <v>-4.3964596170134929E-2</v>
      </c>
      <c r="M19" s="15"/>
      <c r="N19" s="6">
        <f t="shared" ref="N19:S27" si="4">LOG10(N5)-$A19</f>
        <v>-2.9355642411518446E-2</v>
      </c>
      <c r="O19" s="4">
        <f t="shared" si="4"/>
        <v>-1.3088029697065018E-2</v>
      </c>
      <c r="P19" s="4">
        <f t="shared" si="4"/>
        <v>3.1390242024436965E-2</v>
      </c>
      <c r="Q19" s="4">
        <f t="shared" si="4"/>
        <v>-1.3088029697065018E-2</v>
      </c>
      <c r="R19" s="4">
        <f t="shared" si="4"/>
        <v>-2.3865120713256971E-2</v>
      </c>
      <c r="S19" s="4">
        <f t="shared" si="4"/>
        <v>-2.3865120713256971E-2</v>
      </c>
    </row>
    <row r="20" spans="1:19">
      <c r="A20" s="28">
        <v>1.4235283419024747</v>
      </c>
      <c r="B20" s="1">
        <v>3</v>
      </c>
      <c r="C20" s="6">
        <f t="shared" ref="C20:K20" si="5">LOG10(C6)-$A20</f>
        <v>0.12053970244780099</v>
      </c>
      <c r="D20" s="6">
        <f t="shared" si="2"/>
        <v>0.15625525471433543</v>
      </c>
      <c r="E20" s="6">
        <f t="shared" si="5"/>
        <v>9.6299651873244185E-2</v>
      </c>
      <c r="F20" s="6">
        <f t="shared" si="5"/>
        <v>0.12053970244780099</v>
      </c>
      <c r="G20" s="6">
        <f t="shared" si="5"/>
        <v>9.4985597975412839E-2</v>
      </c>
      <c r="H20" s="6">
        <f t="shared" si="5"/>
        <v>0.13277415886481259</v>
      </c>
      <c r="I20" s="6">
        <f t="shared" si="5"/>
        <v>0.16753626512402442</v>
      </c>
      <c r="J20" s="6">
        <f t="shared" si="5"/>
        <v>0.16753626512402442</v>
      </c>
      <c r="K20" s="6">
        <f t="shared" si="5"/>
        <v>0.17306875372398545</v>
      </c>
      <c r="L20" s="6">
        <f t="shared" si="3"/>
        <v>8.1621636417431365E-2</v>
      </c>
      <c r="M20" s="6">
        <f>LOG10(M6)-$A20</f>
        <v>0.10795057513978046</v>
      </c>
      <c r="N20" s="6">
        <f t="shared" si="4"/>
        <v>0.13876452255399996</v>
      </c>
      <c r="O20" s="4">
        <f t="shared" si="4"/>
        <v>0.1785316494254876</v>
      </c>
      <c r="P20" s="4">
        <f t="shared" si="4"/>
        <v>0.22968417187286905</v>
      </c>
      <c r="Q20" s="4">
        <f t="shared" si="4"/>
        <v>0.19972094849542588</v>
      </c>
      <c r="R20" s="4">
        <f t="shared" si="4"/>
        <v>0.12053970244780099</v>
      </c>
      <c r="S20" s="4">
        <f t="shared" si="4"/>
        <v>0.15050292582524416</v>
      </c>
    </row>
    <row r="21" spans="1:19">
      <c r="A21" s="28">
        <v>1.329011917768204</v>
      </c>
      <c r="B21" s="1">
        <v>4</v>
      </c>
      <c r="C21" s="6">
        <f t="shared" ref="C21:K21" si="6">LOG10(C7)-$A21</f>
        <v>8.5961430202613931E-2</v>
      </c>
      <c r="D21" s="6">
        <f t="shared" si="2"/>
        <v>0.11814611357401517</v>
      </c>
      <c r="E21" s="6">
        <f t="shared" si="6"/>
        <v>6.8928090903833672E-2</v>
      </c>
      <c r="F21" s="6">
        <f t="shared" si="6"/>
        <v>8.5961430202613931E-2</v>
      </c>
      <c r="G21" s="6">
        <f t="shared" si="6"/>
        <v>7.0661803712834148E-2</v>
      </c>
      <c r="H21" s="6">
        <f t="shared" si="6"/>
        <v>8.5961430202613931E-2</v>
      </c>
      <c r="I21" s="6">
        <f t="shared" si="6"/>
        <v>0.10235184639078332</v>
      </c>
      <c r="J21" s="6">
        <f t="shared" si="6"/>
        <v>6.8928090903833672E-2</v>
      </c>
      <c r="K21" s="6">
        <f t="shared" si="6"/>
        <v>0.11814611357401517</v>
      </c>
      <c r="L21" s="6">
        <f t="shared" si="3"/>
        <v>6.8928090903833672E-2</v>
      </c>
      <c r="M21" s="6">
        <f>LOG10(M7)-$A21</f>
        <v>8.5961430202613931E-2</v>
      </c>
      <c r="N21" s="6">
        <f t="shared" si="4"/>
        <v>0.11032077606205859</v>
      </c>
      <c r="O21" s="4">
        <f t="shared" si="4"/>
        <v>0.13338608013075204</v>
      </c>
      <c r="P21" s="4">
        <f t="shared" si="4"/>
        <v>0.14810933695145834</v>
      </c>
      <c r="Q21" s="4">
        <f t="shared" si="4"/>
        <v>0.13338608013075204</v>
      </c>
      <c r="R21" s="4">
        <f t="shared" si="4"/>
        <v>0.10074036223420402</v>
      </c>
      <c r="S21" s="4">
        <f t="shared" si="4"/>
        <v>9.0943830721553764E-2</v>
      </c>
    </row>
    <row r="22" spans="1:19">
      <c r="A22" s="28">
        <v>1.6286707336010562</v>
      </c>
      <c r="B22" s="1">
        <v>5</v>
      </c>
      <c r="C22" s="6">
        <f t="shared" ref="C22:K22" si="7">LOG10(C8)-$A22</f>
        <v>7.8899442496880079E-2</v>
      </c>
      <c r="D22" s="6">
        <f t="shared" si="2"/>
        <v>0.12029212765510522</v>
      </c>
      <c r="E22" s="6">
        <f t="shared" si="7"/>
        <v>7.8899442496880079E-2</v>
      </c>
      <c r="F22" s="6">
        <f t="shared" si="7"/>
        <v>7.8899442496880079E-2</v>
      </c>
      <c r="G22" s="6">
        <f t="shared" si="7"/>
        <v>6.593446533251246E-2</v>
      </c>
      <c r="H22" s="6">
        <f t="shared" si="7"/>
        <v>9.5605135999732749E-2</v>
      </c>
      <c r="I22" s="6">
        <f t="shared" si="7"/>
        <v>0.10372302622191243</v>
      </c>
      <c r="J22" s="6">
        <f t="shared" si="7"/>
        <v>8.7332610033743041E-2</v>
      </c>
      <c r="K22" s="6">
        <f t="shared" si="7"/>
        <v>8.7332610033743041E-2</v>
      </c>
      <c r="L22" s="6">
        <f t="shared" si="3"/>
        <v>6.1525346427457439E-2</v>
      </c>
      <c r="M22" s="6">
        <f>LOG10(M8)-$A22</f>
        <v>5.7071005001207542E-2</v>
      </c>
      <c r="N22" s="6">
        <f t="shared" si="4"/>
        <v>8.8999769401205908E-2</v>
      </c>
      <c r="O22" s="4">
        <f t="shared" si="4"/>
        <v>0.10372302622191243</v>
      </c>
      <c r="P22" s="4">
        <f t="shared" si="4"/>
        <v>0.14948051678258745</v>
      </c>
      <c r="Q22" s="4">
        <f t="shared" si="4"/>
        <v>0.1116919558931877</v>
      </c>
      <c r="R22" s="4">
        <f t="shared" si="4"/>
        <v>9.5605135999732749E-2</v>
      </c>
      <c r="S22" s="4">
        <f t="shared" si="4"/>
        <v>7.029927073496256E-2</v>
      </c>
    </row>
    <row r="23" spans="1:19">
      <c r="A23" s="28">
        <v>1.4284699409124848</v>
      </c>
      <c r="B23" s="1">
        <v>6</v>
      </c>
      <c r="C23" s="6">
        <f t="shared" ref="C23:K23" si="8">LOG10(C9)-$A23</f>
        <v>9.0043998965402716E-2</v>
      </c>
      <c r="D23" s="6">
        <f t="shared" si="2"/>
        <v>0.12783255985480246</v>
      </c>
      <c r="E23" s="6">
        <f t="shared" si="8"/>
        <v>8.607781174780138E-2</v>
      </c>
      <c r="F23" s="6">
        <f t="shared" si="8"/>
        <v>9.2668142791551444E-2</v>
      </c>
      <c r="G23" s="6">
        <f t="shared" si="8"/>
        <v>9.0043998965402716E-2</v>
      </c>
      <c r="H23" s="6">
        <f t="shared" si="8"/>
        <v>0.12175841214260918</v>
      </c>
      <c r="I23" s="6">
        <f t="shared" si="8"/>
        <v>0.13973178315451018</v>
      </c>
      <c r="J23" s="6">
        <f t="shared" si="8"/>
        <v>9.0043998965402716E-2</v>
      </c>
      <c r="K23" s="6">
        <f t="shared" si="8"/>
        <v>0.13973178315451018</v>
      </c>
      <c r="L23" s="6">
        <f t="shared" si="3"/>
        <v>6.2891752921787836E-2</v>
      </c>
      <c r="M23" s="6">
        <f>LOG10(M9)-$A23</f>
        <v>6.2891752921787836E-2</v>
      </c>
      <c r="N23" s="6">
        <f t="shared" si="4"/>
        <v>0.11559810343779087</v>
      </c>
      <c r="O23" s="4">
        <f t="shared" si="4"/>
        <v>9.6574866124360392E-2</v>
      </c>
      <c r="P23" s="4">
        <f t="shared" si="4"/>
        <v>0.15699078859601578</v>
      </c>
      <c r="Q23" s="4">
        <f t="shared" si="4"/>
        <v>0.10300897612977034</v>
      </c>
      <c r="R23" s="4">
        <f t="shared" si="4"/>
        <v>9.0043998965402716E-2</v>
      </c>
      <c r="S23" s="4">
        <f t="shared" si="4"/>
        <v>8.7403902799194189E-2</v>
      </c>
    </row>
    <row r="24" spans="1:19">
      <c r="A24" s="28">
        <v>1.5882910298599251</v>
      </c>
      <c r="B24" s="1">
        <v>10</v>
      </c>
      <c r="C24" s="6">
        <f t="shared" ref="C24:E25" si="9">LOG10(C10)-$A24</f>
        <v>7.9161923030028891E-2</v>
      </c>
      <c r="D24" s="6">
        <f t="shared" si="2"/>
        <v>0.11757268242399421</v>
      </c>
      <c r="E24" s="6">
        <f t="shared" si="9"/>
        <v>6.4921483915418632E-2</v>
      </c>
      <c r="F24" s="6"/>
      <c r="G24" s="6">
        <f t="shared" ref="G24:K29" si="10">LOG10(G10)-$A24</f>
        <v>5.5161646626262328E-2</v>
      </c>
      <c r="H24" s="6">
        <f t="shared" si="10"/>
        <v>0.10190505016858853</v>
      </c>
      <c r="I24" s="6">
        <f t="shared" si="10"/>
        <v>0.11500034825873628</v>
      </c>
      <c r="J24" s="6">
        <f t="shared" si="10"/>
        <v>9.2950207515662076E-2</v>
      </c>
      <c r="K24" s="6">
        <f t="shared" si="10"/>
        <v>0.10190505016858853</v>
      </c>
      <c r="L24" s="6">
        <f t="shared" si="3"/>
        <v>6.4921483915418632E-2</v>
      </c>
      <c r="M24" s="15"/>
      <c r="N24" s="6">
        <f t="shared" si="4"/>
        <v>0.10190505016858853</v>
      </c>
      <c r="O24" s="4">
        <f t="shared" si="4"/>
        <v>0.11067897447609365</v>
      </c>
      <c r="P24" s="4">
        <f t="shared" si="4"/>
        <v>0.15207165963431879</v>
      </c>
      <c r="Q24" s="4">
        <f t="shared" si="4"/>
        <v>0.12097893111590574</v>
      </c>
      <c r="R24" s="4">
        <f t="shared" si="4"/>
        <v>7.4466801821648998E-2</v>
      </c>
      <c r="S24" s="4">
        <f t="shared" si="4"/>
        <v>7.4466801821648998E-2</v>
      </c>
    </row>
    <row r="25" spans="1:19">
      <c r="A25" s="28">
        <v>1.5857718008670618</v>
      </c>
      <c r="B25" s="1">
        <v>11</v>
      </c>
      <c r="C25" s="6">
        <f t="shared" si="9"/>
        <v>8.1681152022892167E-2</v>
      </c>
      <c r="D25" s="6">
        <f t="shared" si="2"/>
        <v>0.12179837523087444</v>
      </c>
      <c r="E25" s="6">
        <f t="shared" si="9"/>
        <v>6.0631925356007699E-2</v>
      </c>
      <c r="F25" s="6">
        <f t="shared" ref="F25:F31" si="11">LOG10(F11)-$A25</f>
        <v>7.6986030814512274E-2</v>
      </c>
      <c r="G25" s="6">
        <f t="shared" si="10"/>
        <v>5.4709636103360104E-2</v>
      </c>
      <c r="H25" s="6">
        <f t="shared" si="10"/>
        <v>8.6326057068655704E-2</v>
      </c>
      <c r="I25" s="6">
        <f t="shared" si="10"/>
        <v>0.10442427916145181</v>
      </c>
      <c r="J25" s="6">
        <f t="shared" si="10"/>
        <v>8.6326057068655704E-2</v>
      </c>
      <c r="K25" s="6">
        <f t="shared" si="10"/>
        <v>9.5469436508525352E-2</v>
      </c>
      <c r="L25" s="6">
        <f t="shared" si="3"/>
        <v>5.4709636103360104E-2</v>
      </c>
      <c r="M25" s="15"/>
      <c r="N25" s="6">
        <f t="shared" si="4"/>
        <v>9.5469436508525352E-2</v>
      </c>
      <c r="O25" s="4">
        <f t="shared" si="4"/>
        <v>9.0921808757804756E-2</v>
      </c>
      <c r="P25" s="4">
        <f t="shared" si="4"/>
        <v>0.14258198115416665</v>
      </c>
      <c r="Q25" s="4">
        <f t="shared" si="4"/>
        <v>9.5469436508525352E-2</v>
      </c>
      <c r="R25" s="4">
        <f t="shared" si="4"/>
        <v>8.6326057068655704E-2</v>
      </c>
      <c r="S25" s="4">
        <f t="shared" si="4"/>
        <v>7.6986030814512274E-2</v>
      </c>
    </row>
    <row r="26" spans="1:19">
      <c r="A26" s="28">
        <v>1.4710386699273239</v>
      </c>
      <c r="B26" s="7">
        <v>12</v>
      </c>
      <c r="C26" s="6">
        <f>LOG10(C12)-$A26</f>
        <v>6.0440247114931234E-2</v>
      </c>
      <c r="D26" s="22">
        <v>8.7999999999999995E-2</v>
      </c>
      <c r="E26" s="6">
        <f t="shared" ref="E26:E31" si="12">LOG10(E12)-$A26</f>
        <v>2.0323023906948734E-2</v>
      </c>
      <c r="F26" s="6">
        <f t="shared" si="11"/>
        <v>4.084469105155053E-2</v>
      </c>
      <c r="G26" s="6">
        <f t="shared" si="10"/>
        <v>3.411130839258214E-2</v>
      </c>
      <c r="H26" s="6">
        <f t="shared" si="10"/>
        <v>3.411130839258214E-2</v>
      </c>
      <c r="I26" s="6">
        <f t="shared" si="10"/>
        <v>8.5263830839963362E-2</v>
      </c>
      <c r="J26" s="6">
        <f t="shared" si="10"/>
        <v>6.8037428865452831E-2</v>
      </c>
      <c r="K26" s="6">
        <f t="shared" si="10"/>
        <v>9.7163054139671079E-2</v>
      </c>
      <c r="L26" s="6">
        <f t="shared" si="3"/>
        <v>4.7475269950563614E-2</v>
      </c>
      <c r="M26" s="15"/>
      <c r="N26" s="6">
        <f t="shared" si="4"/>
        <v>4.7475269950563614E-2</v>
      </c>
      <c r="O26" s="4">
        <f t="shared" si="4"/>
        <v>7.3029374422951765E-2</v>
      </c>
      <c r="P26" s="4">
        <f t="shared" si="4"/>
        <v>9.7163054139671079E-2</v>
      </c>
      <c r="Q26" s="4">
        <f t="shared" si="4"/>
        <v>7.3029374422951765E-2</v>
      </c>
      <c r="R26" s="4">
        <f t="shared" si="4"/>
        <v>7.3029374422951765E-2</v>
      </c>
      <c r="S26" s="4">
        <f t="shared" si="4"/>
        <v>8.2844356716550438E-2</v>
      </c>
    </row>
    <row r="27" spans="1:19">
      <c r="A27" s="28">
        <v>1.38232763007427</v>
      </c>
      <c r="B27" s="1">
        <v>13</v>
      </c>
      <c r="C27" s="6">
        <f>LOG10(C13)-$A27</f>
        <v>8.0070367824686128E-2</v>
      </c>
      <c r="D27" s="6">
        <f>LOG10(D13)-$A27</f>
        <v>9.7679312882880565E-2</v>
      </c>
      <c r="E27" s="6">
        <f t="shared" si="12"/>
        <v>4.9036134084717409E-2</v>
      </c>
      <c r="F27" s="6">
        <f t="shared" si="11"/>
        <v>6.4830401267949256E-2</v>
      </c>
      <c r="G27" s="6">
        <f t="shared" si="10"/>
        <v>6.0152138990178683E-2</v>
      </c>
      <c r="H27" s="6">
        <f t="shared" si="10"/>
        <v>6.4830401267949256E-2</v>
      </c>
      <c r="I27" s="6">
        <f t="shared" si="10"/>
        <v>9.4793624645392427E-2</v>
      </c>
      <c r="J27" s="6">
        <f t="shared" si="10"/>
        <v>6.4830401267949256E-2</v>
      </c>
      <c r="K27" s="6">
        <f t="shared" si="10"/>
        <v>9.4793624645392427E-2</v>
      </c>
      <c r="L27" s="6">
        <f t="shared" si="3"/>
        <v>4.9036134084717409E-2</v>
      </c>
      <c r="M27" s="15"/>
      <c r="N27" s="6">
        <f t="shared" si="4"/>
        <v>6.4830401267949256E-2</v>
      </c>
      <c r="O27" s="4">
        <f t="shared" si="4"/>
        <v>8.0070367824686128E-2</v>
      </c>
      <c r="P27" s="4">
        <f t="shared" si="4"/>
        <v>0.13618630980361757</v>
      </c>
      <c r="Q27" s="4">
        <f t="shared" si="4"/>
        <v>6.9458805450020256E-2</v>
      </c>
      <c r="R27" s="4">
        <f t="shared" si="4"/>
        <v>7.2517229934240257E-2</v>
      </c>
      <c r="S27" s="4">
        <f t="shared" si="4"/>
        <v>8.7494385903893024E-2</v>
      </c>
    </row>
    <row r="28" spans="1:19">
      <c r="A28" s="4">
        <v>1.3680000000000001</v>
      </c>
      <c r="B28" s="1" t="s">
        <v>4</v>
      </c>
      <c r="C28" s="6"/>
      <c r="D28" s="6">
        <f>LOG10(D14)-$A28</f>
        <v>0.10912125471966228</v>
      </c>
      <c r="E28" s="6">
        <f t="shared" si="12"/>
        <v>4.6973347970817869E-2</v>
      </c>
      <c r="F28" s="6">
        <f t="shared" si="11"/>
        <v>6.3363764158987257E-2</v>
      </c>
      <c r="G28" s="6">
        <f t="shared" si="10"/>
        <v>6.3363764158987257E-2</v>
      </c>
      <c r="H28" s="6">
        <f t="shared" si="10"/>
        <v>7.7604203273597516E-2</v>
      </c>
      <c r="I28" s="6">
        <f t="shared" si="10"/>
        <v>0.10182201597816287</v>
      </c>
      <c r="J28" s="6">
        <f t="shared" si="10"/>
        <v>6.3363764158987257E-2</v>
      </c>
      <c r="K28" s="6">
        <f t="shared" si="10"/>
        <v>9.4397997898955976E-2</v>
      </c>
      <c r="L28" s="6"/>
      <c r="M28" s="15"/>
      <c r="N28" s="6"/>
      <c r="O28" s="4">
        <f t="shared" ref="O28:S29" si="13">LOG10(O14)-$A28</f>
        <v>9.4397997898955976E-2</v>
      </c>
      <c r="P28" s="4">
        <f t="shared" si="13"/>
        <v>0.12336169383427253</v>
      </c>
      <c r="Q28" s="4">
        <f t="shared" si="13"/>
        <v>7.9158031342219104E-2</v>
      </c>
      <c r="R28" s="4">
        <f t="shared" si="13"/>
        <v>7.9158031342219104E-2</v>
      </c>
      <c r="S28" s="4">
        <f t="shared" si="13"/>
        <v>8.9881896733992273E-2</v>
      </c>
    </row>
    <row r="29" spans="1:19">
      <c r="A29" s="28">
        <v>1.4119678378310929</v>
      </c>
      <c r="B29" s="1">
        <v>14</v>
      </c>
      <c r="C29" s="6">
        <f>LOG10(C15)-$A29</f>
        <v>7.9393856003179719E-2</v>
      </c>
      <c r="D29" s="6">
        <f>LOG10(D15)-$A29</f>
        <v>0.11951107921116222</v>
      </c>
      <c r="E29" s="6">
        <f t="shared" si="12"/>
        <v>5.3415013617325258E-2</v>
      </c>
      <c r="F29" s="6">
        <f t="shared" si="11"/>
        <v>6.515341688856946E-2</v>
      </c>
      <c r="G29" s="6">
        <f t="shared" si="10"/>
        <v>5.7854178147070057E-2</v>
      </c>
      <c r="H29" s="6">
        <f t="shared" si="10"/>
        <v>6.515341688856946E-2</v>
      </c>
      <c r="I29" s="6">
        <f t="shared" si="10"/>
        <v>7.9393856003179719E-2</v>
      </c>
      <c r="J29" s="6">
        <f t="shared" si="10"/>
        <v>6.515341688856946E-2</v>
      </c>
      <c r="K29" s="6">
        <f t="shared" si="10"/>
        <v>9.3182140488813126E-2</v>
      </c>
      <c r="L29" s="6">
        <f>LOG10(L15)-$A29</f>
        <v>5.3415013617325258E-2</v>
      </c>
      <c r="M29" s="15"/>
      <c r="N29" s="6">
        <f>LOG10(N15)-$A29</f>
        <v>7.6582878669351429E-2</v>
      </c>
      <c r="O29" s="4">
        <f t="shared" si="13"/>
        <v>9.3182140488813126E-2</v>
      </c>
      <c r="P29" s="4">
        <f t="shared" si="13"/>
        <v>0.11951107921116222</v>
      </c>
      <c r="Q29" s="4">
        <f t="shared" si="13"/>
        <v>7.2332001515692967E-2</v>
      </c>
      <c r="R29" s="4">
        <f t="shared" si="13"/>
        <v>6.8039105126057597E-2</v>
      </c>
      <c r="S29" s="4">
        <f t="shared" si="13"/>
        <v>7.2332001515692967E-2</v>
      </c>
    </row>
    <row r="30" spans="1:19">
      <c r="A30" s="28">
        <v>1.5308177225751811</v>
      </c>
      <c r="B30" s="1">
        <v>7</v>
      </c>
      <c r="C30" s="6">
        <f>LOG10(C16)-$A30</f>
        <v>8.1966134144554337E-2</v>
      </c>
      <c r="D30" s="6">
        <f>LOG10(D16)-$A30</f>
        <v>0.12239479120016261</v>
      </c>
      <c r="E30" s="6">
        <f t="shared" si="12"/>
        <v>6.0246884451317984E-2</v>
      </c>
      <c r="F30" s="6">
        <f t="shared" si="11"/>
        <v>4.8965874041628998E-2</v>
      </c>
      <c r="G30" s="6">
        <f t="shared" ref="G30:J31" si="14">LOG10(G16)-$A30</f>
        <v>9.243156782271944E-2</v>
      </c>
      <c r="H30" s="6">
        <f t="shared" si="14"/>
        <v>0.11263495391100631</v>
      </c>
      <c r="I30" s="6">
        <f t="shared" si="14"/>
        <v>0.11263495391100631</v>
      </c>
      <c r="J30" s="6">
        <f t="shared" si="14"/>
        <v>8.7230374136911593E-2</v>
      </c>
      <c r="K30" s="6"/>
      <c r="L30" s="6">
        <f>LOG10(L16)-$A30</f>
        <v>4.8965874041628998E-2</v>
      </c>
      <c r="M30" s="6">
        <f>LOG10(M16)-$A30</f>
        <v>6.0246884451317984E-2</v>
      </c>
      <c r="N30" s="6">
        <f>LOG10(N16)-$A30</f>
        <v>7.1242268752781168E-2</v>
      </c>
      <c r="O30" s="4">
        <f t="shared" ref="O30:R31" si="15">LOG10(O16)-$A30</f>
        <v>0.10767153437945631</v>
      </c>
      <c r="P30" s="4">
        <f t="shared" si="15"/>
        <v>0.15042351480040606</v>
      </c>
      <c r="Q30" s="4">
        <f t="shared" si="15"/>
        <v>0.11948980055675529</v>
      </c>
      <c r="R30" s="4">
        <f t="shared" si="15"/>
        <v>7.1242268752781168E-2</v>
      </c>
      <c r="S30" s="4"/>
    </row>
    <row r="31" spans="1:19">
      <c r="A31" s="28">
        <v>1.0924544364730981</v>
      </c>
      <c r="B31" s="1">
        <v>8</v>
      </c>
      <c r="C31" s="6">
        <f>LOG10(C17)-$A31</f>
        <v>0.13799448490517574</v>
      </c>
      <c r="D31" s="6">
        <f>LOG10(D17)-$A31</f>
        <v>0.12502950774080812</v>
      </c>
      <c r="E31" s="6">
        <f t="shared" si="12"/>
        <v>0.11166554618282665</v>
      </c>
      <c r="F31" s="6">
        <f t="shared" si="11"/>
        <v>0.13799448490517574</v>
      </c>
      <c r="G31" s="6">
        <f t="shared" si="14"/>
        <v>8.3636822582583203E-2</v>
      </c>
      <c r="H31" s="6">
        <f t="shared" si="14"/>
        <v>0.12502950774080812</v>
      </c>
      <c r="I31" s="6">
        <f t="shared" si="14"/>
        <v>8.9389151471674477E-2</v>
      </c>
      <c r="J31" s="6">
        <f t="shared" si="14"/>
        <v>0.15058361221319627</v>
      </c>
      <c r="K31" s="6"/>
      <c r="L31" s="6">
        <f>LOG10(L17)-$A31</f>
        <v>0.16281806863020787</v>
      </c>
      <c r="M31" s="6">
        <f>LOG10(M17)-$A31</f>
        <v>0.13799448490517574</v>
      </c>
      <c r="N31" s="6">
        <f>LOG10(N17)-$A31</f>
        <v>0.11166554618282665</v>
      </c>
      <c r="O31" s="4">
        <f t="shared" si="15"/>
        <v>0.17471729192991559</v>
      </c>
      <c r="P31" s="4">
        <f t="shared" si="15"/>
        <v>0.21929942458265606</v>
      </c>
      <c r="Q31" s="4">
        <f t="shared" si="15"/>
        <v>0.17471729192991559</v>
      </c>
      <c r="R31" s="4">
        <f t="shared" si="15"/>
        <v>0.11166554618282665</v>
      </c>
      <c r="S31" s="4">
        <f>LOG10(S17)-$A31</f>
        <v>9.7877261697193241E-2</v>
      </c>
    </row>
    <row r="32" spans="1:19">
      <c r="C32" s="4"/>
    </row>
    <row r="33" spans="2:12">
      <c r="B33" s="1" t="s">
        <v>32</v>
      </c>
      <c r="C33" s="20" t="s">
        <v>33</v>
      </c>
      <c r="D33" s="20" t="s">
        <v>34</v>
      </c>
      <c r="E33" s="20" t="s">
        <v>35</v>
      </c>
      <c r="F33" s="20" t="s">
        <v>36</v>
      </c>
      <c r="G33" s="20" t="s">
        <v>37</v>
      </c>
      <c r="H33" s="20" t="s">
        <v>38</v>
      </c>
      <c r="I33" s="20"/>
      <c r="J33" t="s">
        <v>39</v>
      </c>
      <c r="K33" t="s">
        <v>40</v>
      </c>
      <c r="L33" t="s">
        <v>41</v>
      </c>
    </row>
    <row r="34" spans="2:12">
      <c r="B34" s="1">
        <v>1</v>
      </c>
      <c r="C34">
        <f t="shared" ref="C34:C46" si="16">COUNT(C5:S5)</f>
        <v>16</v>
      </c>
      <c r="D34" s="3">
        <f t="shared" ref="D34:D46" si="17">AVERAGE(C5:S5)</f>
        <v>201.42500000000001</v>
      </c>
      <c r="E34" s="3">
        <f t="shared" ref="E34:E46" si="18">MIN(C5:S5)</f>
        <v>187.8</v>
      </c>
      <c r="F34" s="3">
        <f t="shared" ref="F34:F46" si="19">MAX(C5:S5)</f>
        <v>228</v>
      </c>
      <c r="G34" s="21">
        <f t="shared" ref="G34:G46" si="20">STDEV(C5:S5)</f>
        <v>11.156014820116427</v>
      </c>
      <c r="H34" s="21">
        <f>G34*100/D34</f>
        <v>5.5385452749740232</v>
      </c>
      <c r="I34" s="1">
        <v>1</v>
      </c>
      <c r="J34" s="4">
        <f>LOG10(D34)-$A19</f>
        <v>-1.8604824806877307E-2</v>
      </c>
      <c r="K34" s="4">
        <f>LOG10(E34)-$A19</f>
        <v>-4.9022609192871602E-2</v>
      </c>
      <c r="L34" s="4">
        <f>LOG10(F34)-$A19</f>
        <v>3.521664987749018E-2</v>
      </c>
    </row>
    <row r="35" spans="2:12">
      <c r="B35" s="1">
        <v>3</v>
      </c>
      <c r="C35">
        <f t="shared" si="16"/>
        <v>17</v>
      </c>
      <c r="D35" s="3">
        <f t="shared" si="17"/>
        <v>37.035294117647062</v>
      </c>
      <c r="E35" s="3">
        <f t="shared" si="18"/>
        <v>32</v>
      </c>
      <c r="F35" s="3">
        <f t="shared" si="19"/>
        <v>45</v>
      </c>
      <c r="G35" s="21">
        <f t="shared" si="20"/>
        <v>3.463549692236005</v>
      </c>
      <c r="H35" s="21">
        <f t="shared" ref="H35:H46" si="21">G35*100/D35</f>
        <v>9.3520242642967091</v>
      </c>
      <c r="I35" s="1">
        <v>3</v>
      </c>
      <c r="J35" s="4">
        <f>LOG10(D35)-$A20</f>
        <v>0.14508745607025952</v>
      </c>
      <c r="K35" s="4">
        <f t="shared" ref="K35:L46" si="22">LOG10(E35)-$A20</f>
        <v>8.1621636417431365E-2</v>
      </c>
      <c r="L35" s="4">
        <f t="shared" si="22"/>
        <v>0.22968417187286905</v>
      </c>
    </row>
    <row r="36" spans="2:12">
      <c r="B36" s="1">
        <v>4</v>
      </c>
      <c r="C36">
        <f t="shared" si="16"/>
        <v>17</v>
      </c>
      <c r="D36" s="3">
        <f t="shared" si="17"/>
        <v>26.811764705882354</v>
      </c>
      <c r="E36" s="3">
        <f t="shared" si="18"/>
        <v>25</v>
      </c>
      <c r="F36" s="3">
        <f t="shared" si="19"/>
        <v>30</v>
      </c>
      <c r="G36" s="21">
        <f t="shared" si="20"/>
        <v>1.5563909988099203</v>
      </c>
      <c r="H36" s="21">
        <f t="shared" si="21"/>
        <v>5.8048808643634588</v>
      </c>
      <c r="I36" s="1">
        <v>4</v>
      </c>
      <c r="J36" s="4">
        <f t="shared" ref="J36:J46" si="23">LOG10(D36)-$A21</f>
        <v>9.9313481697878903E-2</v>
      </c>
      <c r="K36" s="4">
        <f t="shared" si="22"/>
        <v>6.8928090903833672E-2</v>
      </c>
      <c r="L36" s="4">
        <f t="shared" si="22"/>
        <v>0.14810933695145834</v>
      </c>
    </row>
    <row r="37" spans="2:12">
      <c r="B37" s="1">
        <v>5</v>
      </c>
      <c r="C37">
        <f t="shared" si="16"/>
        <v>17</v>
      </c>
      <c r="D37" s="3">
        <f t="shared" si="17"/>
        <v>52.42941176470589</v>
      </c>
      <c r="E37" s="3">
        <f t="shared" si="18"/>
        <v>48.5</v>
      </c>
      <c r="F37" s="3">
        <f t="shared" si="19"/>
        <v>60</v>
      </c>
      <c r="G37" s="21">
        <f t="shared" si="20"/>
        <v>2.8637311120900382</v>
      </c>
      <c r="H37" s="21">
        <f t="shared" si="21"/>
        <v>5.4620698873028877</v>
      </c>
      <c r="I37" s="1">
        <v>5</v>
      </c>
      <c r="J37" s="4">
        <f t="shared" si="23"/>
        <v>9.0904251543996395E-2</v>
      </c>
      <c r="K37" s="4">
        <f t="shared" si="22"/>
        <v>5.7071005001207542E-2</v>
      </c>
      <c r="L37" s="4">
        <f t="shared" si="22"/>
        <v>0.14948051678258745</v>
      </c>
    </row>
    <row r="38" spans="2:12">
      <c r="B38" s="1">
        <v>6</v>
      </c>
      <c r="C38">
        <f t="shared" si="16"/>
        <v>17</v>
      </c>
      <c r="D38" s="3">
        <f t="shared" si="17"/>
        <v>34.07058823529411</v>
      </c>
      <c r="E38" s="3">
        <f t="shared" si="18"/>
        <v>31</v>
      </c>
      <c r="F38" s="3">
        <f t="shared" si="19"/>
        <v>38.5</v>
      </c>
      <c r="G38" s="21">
        <f t="shared" si="20"/>
        <v>2.1129850643942567</v>
      </c>
      <c r="H38" s="21">
        <f t="shared" si="21"/>
        <v>6.2017862732566247</v>
      </c>
      <c r="I38" s="1">
        <v>6</v>
      </c>
      <c r="J38" s="4">
        <f t="shared" si="23"/>
        <v>0.10390969089833169</v>
      </c>
      <c r="K38" s="4">
        <f t="shared" si="22"/>
        <v>6.2891752921787836E-2</v>
      </c>
      <c r="L38" s="4">
        <f t="shared" si="22"/>
        <v>0.15699078859601578</v>
      </c>
    </row>
    <row r="39" spans="2:12">
      <c r="B39" s="1">
        <v>10</v>
      </c>
      <c r="C39">
        <f t="shared" si="16"/>
        <v>15</v>
      </c>
      <c r="D39" s="3">
        <f t="shared" si="17"/>
        <v>48.333333333333336</v>
      </c>
      <c r="E39" s="3">
        <f t="shared" si="18"/>
        <v>44</v>
      </c>
      <c r="F39" s="3">
        <f t="shared" si="19"/>
        <v>55</v>
      </c>
      <c r="G39" s="21">
        <f t="shared" si="20"/>
        <v>2.9630261236654847</v>
      </c>
      <c r="H39" s="21">
        <f t="shared" si="21"/>
        <v>6.130398876549279</v>
      </c>
      <c r="I39" s="1">
        <v>10</v>
      </c>
      <c r="J39" s="4">
        <f t="shared" si="23"/>
        <v>9.5955717655387351E-2</v>
      </c>
      <c r="K39" s="4">
        <f t="shared" si="22"/>
        <v>5.5161646626262328E-2</v>
      </c>
      <c r="L39" s="4">
        <f t="shared" si="22"/>
        <v>0.15207165963431879</v>
      </c>
    </row>
    <row r="40" spans="2:12">
      <c r="B40" s="1">
        <v>11</v>
      </c>
      <c r="C40">
        <f t="shared" si="16"/>
        <v>16</v>
      </c>
      <c r="D40" s="3">
        <f t="shared" si="17"/>
        <v>47.262500000000003</v>
      </c>
      <c r="E40" s="3">
        <f t="shared" si="18"/>
        <v>43.7</v>
      </c>
      <c r="F40" s="3">
        <f t="shared" si="19"/>
        <v>53.5</v>
      </c>
      <c r="G40" s="21">
        <f t="shared" si="20"/>
        <v>2.5260971213843111</v>
      </c>
      <c r="H40" s="21">
        <f t="shared" si="21"/>
        <v>5.3448233195118986</v>
      </c>
      <c r="I40" s="1">
        <v>11</v>
      </c>
      <c r="J40" s="4">
        <f t="shared" si="23"/>
        <v>8.8744889503530322E-2</v>
      </c>
      <c r="K40" s="4">
        <f t="shared" si="22"/>
        <v>5.4709636103360104E-2</v>
      </c>
      <c r="L40" s="4">
        <f t="shared" si="22"/>
        <v>0.14258198115416665</v>
      </c>
    </row>
    <row r="41" spans="2:12">
      <c r="B41" s="1">
        <v>12</v>
      </c>
      <c r="C41">
        <f t="shared" si="16"/>
        <v>16</v>
      </c>
      <c r="D41" s="3">
        <f t="shared" si="17"/>
        <v>34.306249999999999</v>
      </c>
      <c r="E41" s="3">
        <f t="shared" si="18"/>
        <v>31</v>
      </c>
      <c r="F41" s="3">
        <f t="shared" si="19"/>
        <v>37</v>
      </c>
      <c r="G41" s="21">
        <f t="shared" si="20"/>
        <v>1.8681430173660261</v>
      </c>
      <c r="H41" s="21">
        <f t="shared" si="21"/>
        <v>5.445488846393955</v>
      </c>
      <c r="I41" s="1">
        <v>12</v>
      </c>
      <c r="J41" s="4">
        <f t="shared" si="23"/>
        <v>6.4334578198366188E-2</v>
      </c>
      <c r="K41" s="4">
        <f t="shared" si="22"/>
        <v>2.0323023906948734E-2</v>
      </c>
      <c r="L41" s="4">
        <f t="shared" si="22"/>
        <v>9.7163054139671079E-2</v>
      </c>
    </row>
    <row r="42" spans="2:12">
      <c r="B42" s="1">
        <v>13</v>
      </c>
      <c r="C42">
        <f t="shared" si="16"/>
        <v>16</v>
      </c>
      <c r="D42" s="3">
        <f t="shared" si="17"/>
        <v>28.824999999999999</v>
      </c>
      <c r="E42" s="3">
        <f t="shared" si="18"/>
        <v>27</v>
      </c>
      <c r="F42" s="3">
        <f t="shared" si="19"/>
        <v>33</v>
      </c>
      <c r="G42" s="21">
        <f t="shared" si="20"/>
        <v>1.4973309587395656</v>
      </c>
      <c r="H42" s="21">
        <f t="shared" si="21"/>
        <v>5.1945566651849635</v>
      </c>
      <c r="I42" s="1">
        <v>13</v>
      </c>
      <c r="J42" s="4">
        <f t="shared" si="23"/>
        <v>7.7441685892466694E-2</v>
      </c>
      <c r="K42" s="4">
        <f t="shared" si="22"/>
        <v>4.9036134084717409E-2</v>
      </c>
      <c r="L42" s="4">
        <f t="shared" si="22"/>
        <v>0.13618630980361757</v>
      </c>
    </row>
    <row r="43" spans="2:12">
      <c r="B43" s="1" t="s">
        <v>4</v>
      </c>
      <c r="C43">
        <f t="shared" si="16"/>
        <v>13</v>
      </c>
      <c r="D43" s="3">
        <f t="shared" si="17"/>
        <v>28.315384615384612</v>
      </c>
      <c r="E43" s="3">
        <f t="shared" si="18"/>
        <v>26</v>
      </c>
      <c r="F43" s="3">
        <f t="shared" si="19"/>
        <v>31</v>
      </c>
      <c r="G43" s="21">
        <f t="shared" si="20"/>
        <v>1.3981214502838202</v>
      </c>
      <c r="H43" s="21">
        <f t="shared" si="21"/>
        <v>4.9376742335478578</v>
      </c>
      <c r="I43" s="1" t="s">
        <v>4</v>
      </c>
      <c r="J43" s="4">
        <f t="shared" si="23"/>
        <v>8.4022465139829805E-2</v>
      </c>
      <c r="K43" s="4">
        <f t="shared" si="22"/>
        <v>4.6973347970817869E-2</v>
      </c>
      <c r="L43" s="4">
        <f t="shared" si="22"/>
        <v>0.12336169383427253</v>
      </c>
    </row>
    <row r="44" spans="2:12">
      <c r="B44" s="1">
        <v>14</v>
      </c>
      <c r="C44">
        <f t="shared" si="16"/>
        <v>16</v>
      </c>
      <c r="D44" s="3">
        <f t="shared" si="17"/>
        <v>30.868749999999999</v>
      </c>
      <c r="E44" s="3">
        <f t="shared" si="18"/>
        <v>29.2</v>
      </c>
      <c r="F44" s="3">
        <f t="shared" si="19"/>
        <v>34</v>
      </c>
      <c r="G44" s="21">
        <f t="shared" si="20"/>
        <v>1.4749999999999919</v>
      </c>
      <c r="H44" s="21">
        <f t="shared" si="21"/>
        <v>4.7782952014577589</v>
      </c>
      <c r="I44" s="1">
        <v>14</v>
      </c>
      <c r="J44" s="4">
        <f t="shared" si="23"/>
        <v>7.7551205674530443E-2</v>
      </c>
      <c r="K44" s="4">
        <f t="shared" si="22"/>
        <v>5.3415013617325258E-2</v>
      </c>
      <c r="L44" s="4">
        <f t="shared" si="22"/>
        <v>0.11951107921116222</v>
      </c>
    </row>
    <row r="45" spans="2:12">
      <c r="B45" s="1">
        <v>7</v>
      </c>
      <c r="C45">
        <f t="shared" si="16"/>
        <v>15</v>
      </c>
      <c r="D45" s="3">
        <f t="shared" si="17"/>
        <v>41.846666666666671</v>
      </c>
      <c r="E45" s="3">
        <f t="shared" si="18"/>
        <v>38</v>
      </c>
      <c r="F45" s="3">
        <f t="shared" si="19"/>
        <v>48</v>
      </c>
      <c r="G45" s="21">
        <f t="shared" si="20"/>
        <v>2.9451816986554675</v>
      </c>
      <c r="H45" s="21">
        <f t="shared" si="21"/>
        <v>7.0380317794857419</v>
      </c>
      <c r="I45" s="1">
        <v>7</v>
      </c>
      <c r="J45" s="4">
        <f t="shared" si="23"/>
        <v>9.0843147019848525E-2</v>
      </c>
      <c r="K45" s="4">
        <f t="shared" si="22"/>
        <v>4.8965874041628998E-2</v>
      </c>
      <c r="L45" s="4">
        <f t="shared" si="22"/>
        <v>0.15042351480040606</v>
      </c>
    </row>
    <row r="46" spans="2:12">
      <c r="B46" s="1">
        <v>8</v>
      </c>
      <c r="C46">
        <f t="shared" si="16"/>
        <v>16</v>
      </c>
      <c r="D46" s="3">
        <f t="shared" si="17"/>
        <v>16.918749999999999</v>
      </c>
      <c r="E46" s="3">
        <f t="shared" si="18"/>
        <v>15</v>
      </c>
      <c r="F46" s="3">
        <f t="shared" si="19"/>
        <v>20.5</v>
      </c>
      <c r="G46" s="21">
        <f t="shared" si="20"/>
        <v>1.434907081776855</v>
      </c>
      <c r="H46" s="21">
        <f t="shared" si="21"/>
        <v>8.4811648719725454</v>
      </c>
      <c r="I46" s="1">
        <v>8</v>
      </c>
      <c r="J46" s="4">
        <f t="shared" si="23"/>
        <v>0.13591383664148338</v>
      </c>
      <c r="K46" s="4">
        <f t="shared" si="22"/>
        <v>8.3636822582583203E-2</v>
      </c>
      <c r="L46" s="4">
        <f t="shared" si="22"/>
        <v>0.21929942458265606</v>
      </c>
    </row>
  </sheetData>
  <sheetCalcPr fullCalcOnLoad="1"/>
  <mergeCells count="2">
    <mergeCell ref="I3:K3"/>
    <mergeCell ref="D3:H3"/>
  </mergeCells>
  <phoneticPr fontId="4"/>
  <printOptions gridLines="1"/>
  <pageMargins left="0.75" right="0.75" top="1" bottom="1" header="0.4921259845" footer="0.4921259845"/>
  <headerFooter>
    <oddHeader>&amp;CLMC Tarija Equus</oddHead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Feuil3</vt:lpstr>
      <vt:lpstr>Feuil2</vt:lpstr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2001-05-03T11:53:52Z</cp:lastPrinted>
  <dcterms:created xsi:type="dcterms:W3CDTF">2001-03-27T15:16:23Z</dcterms:created>
  <dcterms:modified xsi:type="dcterms:W3CDTF">2018-11-19T16:17:45Z</dcterms:modified>
</cp:coreProperties>
</file>