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6300" windowHeight="13340" tabRatio="308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7" i="1"/>
  <c r="F17"/>
  <c r="G17"/>
  <c r="H17"/>
  <c r="I17"/>
  <c r="E18"/>
  <c r="F18"/>
  <c r="G18"/>
  <c r="H18"/>
  <c r="I18"/>
  <c r="E19"/>
  <c r="F19"/>
  <c r="G19"/>
  <c r="E20"/>
  <c r="F20"/>
  <c r="G20"/>
  <c r="H20"/>
  <c r="I20"/>
  <c r="E21"/>
  <c r="F21"/>
  <c r="G21"/>
  <c r="H21"/>
  <c r="I21"/>
  <c r="E22"/>
  <c r="F22"/>
  <c r="G22"/>
  <c r="I22"/>
  <c r="E23"/>
  <c r="F23"/>
  <c r="G23"/>
  <c r="H23"/>
  <c r="I23"/>
  <c r="E24"/>
  <c r="F24"/>
  <c r="G24"/>
  <c r="I24"/>
  <c r="E25"/>
  <c r="F25"/>
  <c r="G25"/>
  <c r="H25"/>
  <c r="I25"/>
  <c r="E26"/>
  <c r="F26"/>
  <c r="G26"/>
  <c r="H26"/>
  <c r="I26"/>
  <c r="E27"/>
  <c r="F27"/>
  <c r="G27"/>
  <c r="H27"/>
  <c r="I27"/>
  <c r="E28"/>
  <c r="F28"/>
  <c r="G28"/>
  <c r="I28"/>
  <c r="E29"/>
  <c r="F29"/>
  <c r="G29"/>
  <c r="I29"/>
  <c r="D19"/>
  <c r="D20"/>
  <c r="D21"/>
  <c r="D22"/>
  <c r="D23"/>
  <c r="D24"/>
  <c r="D25"/>
  <c r="D26"/>
  <c r="D27"/>
  <c r="D28"/>
  <c r="D29"/>
  <c r="D18"/>
  <c r="C19"/>
  <c r="C20"/>
  <c r="C21"/>
  <c r="C22"/>
  <c r="C24"/>
  <c r="C25"/>
  <c r="D42"/>
  <c r="J42"/>
  <c r="G42"/>
  <c r="H42"/>
  <c r="F42"/>
  <c r="E42"/>
  <c r="C42"/>
  <c r="D41"/>
  <c r="J41"/>
  <c r="G41"/>
  <c r="H41"/>
  <c r="F41"/>
  <c r="E41"/>
  <c r="C41"/>
  <c r="D40"/>
  <c r="J40"/>
  <c r="G40"/>
  <c r="H40"/>
  <c r="F40"/>
  <c r="E40"/>
  <c r="C40"/>
  <c r="D39"/>
  <c r="J39"/>
  <c r="G39"/>
  <c r="H39"/>
  <c r="F39"/>
  <c r="E39"/>
  <c r="C39"/>
  <c r="D38"/>
  <c r="J38"/>
  <c r="G38"/>
  <c r="H38"/>
  <c r="F38"/>
  <c r="E38"/>
  <c r="C38"/>
  <c r="D37"/>
  <c r="J37"/>
  <c r="G37"/>
  <c r="H37"/>
  <c r="F37"/>
  <c r="E37"/>
  <c r="C37"/>
  <c r="D36"/>
  <c r="J36"/>
  <c r="G36"/>
  <c r="H36"/>
  <c r="F36"/>
  <c r="E36"/>
  <c r="C36"/>
  <c r="D35"/>
  <c r="J35"/>
  <c r="G35"/>
  <c r="H35"/>
  <c r="F35"/>
  <c r="E35"/>
  <c r="C35"/>
  <c r="D34"/>
  <c r="J34"/>
  <c r="G34"/>
  <c r="H34"/>
  <c r="F34"/>
  <c r="E34"/>
  <c r="C34"/>
  <c r="D33"/>
  <c r="J33"/>
  <c r="G33"/>
  <c r="H33"/>
  <c r="F33"/>
  <c r="E33"/>
  <c r="C33"/>
  <c r="D32"/>
  <c r="J32"/>
  <c r="G32"/>
  <c r="H32"/>
  <c r="F32"/>
  <c r="E32"/>
  <c r="C32"/>
  <c r="D31"/>
  <c r="J31"/>
  <c r="G31"/>
  <c r="H31"/>
  <c r="F31"/>
  <c r="E31"/>
  <c r="C31"/>
  <c r="D17"/>
  <c r="C17"/>
  <c r="C18"/>
</calcChain>
</file>

<file path=xl/sharedStrings.xml><?xml version="1.0" encoding="utf-8"?>
<sst xmlns="http://schemas.openxmlformats.org/spreadsheetml/2006/main" count="35" uniqueCount="31">
  <si>
    <t>Log10(E.h.o)</t>
  </si>
  <si>
    <t>R</t>
  </si>
  <si>
    <t>III-10</t>
  </si>
  <si>
    <t>n=29</t>
  </si>
  <si>
    <t>Mesures</t>
  </si>
  <si>
    <t>n</t>
  </si>
  <si>
    <t>x</t>
  </si>
  <si>
    <t>min</t>
  </si>
  <si>
    <t>max</t>
  </si>
  <si>
    <t>s</t>
  </si>
  <si>
    <t>v</t>
  </si>
  <si>
    <t>VE</t>
  </si>
  <si>
    <t>L juv ?</t>
  </si>
  <si>
    <t>juv</t>
  </si>
  <si>
    <t>Sh 0</t>
  </si>
  <si>
    <t>Sh 1</t>
  </si>
  <si>
    <t>Sh 5</t>
  </si>
  <si>
    <t>Sh 6</t>
  </si>
  <si>
    <t>IX-20</t>
  </si>
  <si>
    <t>IX-22</t>
  </si>
  <si>
    <t>IX-19</t>
  </si>
  <si>
    <t>IV-19</t>
  </si>
  <si>
    <t>I-2</t>
  </si>
  <si>
    <t>6779-1</t>
  </si>
  <si>
    <t>6782x</t>
  </si>
  <si>
    <t>6795x</t>
  </si>
  <si>
    <t>6377x</t>
  </si>
  <si>
    <t>6245-2x</t>
  </si>
  <si>
    <t>semipl HS x</t>
    <phoneticPr fontId="3"/>
  </si>
  <si>
    <t>L 8828-7-37,juv</t>
    <phoneticPr fontId="3"/>
  </si>
  <si>
    <t>6242x, juv</t>
    <phoneticPr fontId="3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</si>
</sst>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9"/>
      <name val="Geneva"/>
    </font>
    <font>
      <b/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12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165" fontId="2" fillId="0" borderId="0" xfId="0" applyNumberFormat="1" applyFont="1" applyFill="1"/>
    <xf numFmtId="0" fontId="0" fillId="0" borderId="0" xfId="0" applyAlignment="1">
      <alignment horizontal="left"/>
    </xf>
    <xf numFmtId="165" fontId="0" fillId="0" borderId="0" xfId="0" applyNumberFormat="1"/>
    <xf numFmtId="0" fontId="1" fillId="0" borderId="0" xfId="0" applyFont="1" applyFill="1"/>
    <xf numFmtId="0" fontId="4" fillId="0" borderId="0" xfId="0" applyFont="1" applyAlignment="1">
      <alignment horizontal="left" vertical="top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165" fontId="4" fillId="0" borderId="0" xfId="0" applyNumberFormat="1" applyFont="1"/>
    <xf numFmtId="0" fontId="0" fillId="0" borderId="0" xfId="0" applyAlignment="1">
      <alignment horizontal="center" vertical="top"/>
    </xf>
    <xf numFmtId="0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64" fontId="5" fillId="0" borderId="0" xfId="0" applyNumberFormat="1" applyFont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164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03515625"/>
          <c:y val="0.0673401226951503"/>
          <c:w val="0.670723450872989"/>
          <c:h val="0.818182490746076"/>
        </c:manualLayout>
      </c:layout>
      <c:lineChart>
        <c:grouping val="standard"/>
        <c:ser>
          <c:idx val="4"/>
          <c:order val="0"/>
          <c:tx>
            <c:strRef>
              <c:f>Feuil1!$C$17</c:f>
              <c:strCache>
                <c:ptCount val="1"/>
                <c:pt idx="0">
                  <c:v>6779-1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Feuil1!$C$18:$C$27</c:f>
              <c:numCache>
                <c:formatCode>0.000</c:formatCode>
                <c:ptCount val="10"/>
                <c:pt idx="0">
                  <c:v>0.0947534960803291</c:v>
                </c:pt>
                <c:pt idx="1">
                  <c:v>0.0462936740756883</c:v>
                </c:pt>
                <c:pt idx="2">
                  <c:v>0.0601541665963283</c:v>
                </c:pt>
                <c:pt idx="3">
                  <c:v>0.0196892773798754</c:v>
                </c:pt>
                <c:pt idx="4">
                  <c:v>0.0628917529217878</c:v>
                </c:pt>
                <c:pt idx="6">
                  <c:v>0.0270120558526736</c:v>
                </c:pt>
                <c:pt idx="7">
                  <c:v>0.0408446910515505</c:v>
                </c:pt>
              </c:numCache>
            </c:numRef>
          </c:val>
        </c:ser>
        <c:ser>
          <c:idx val="7"/>
          <c:order val="1"/>
          <c:tx>
            <c:strRef>
              <c:f>Feuil1!$D$17</c:f>
              <c:strCache>
                <c:ptCount val="1"/>
                <c:pt idx="0">
                  <c:v>6782x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Feuil1!$D$18:$D$27</c:f>
              <c:numCache>
                <c:formatCode>0.000</c:formatCode>
                <c:ptCount val="10"/>
                <c:pt idx="0">
                  <c:v>0.0825427644718184</c:v>
                </c:pt>
                <c:pt idx="1">
                  <c:v>0.0650223745979697</c:v>
                </c:pt>
                <c:pt idx="2">
                  <c:v>0.0636850354914617</c:v>
                </c:pt>
                <c:pt idx="3">
                  <c:v>0.00981852335358124</c:v>
                </c:pt>
                <c:pt idx="4">
                  <c:v>0.0593751791989507</c:v>
                </c:pt>
                <c:pt idx="5">
                  <c:v>-0.0142597621322063</c:v>
                </c:pt>
                <c:pt idx="6">
                  <c:v>-0.0105839559394008</c:v>
                </c:pt>
                <c:pt idx="7">
                  <c:v>0.0395063402792881</c:v>
                </c:pt>
                <c:pt idx="8">
                  <c:v>0.0225060865456681</c:v>
                </c:pt>
                <c:pt idx="9">
                  <c:v>-0.00542765739713769</c:v>
                </c:pt>
              </c:numCache>
            </c:numRef>
          </c:val>
        </c:ser>
        <c:ser>
          <c:idx val="0"/>
          <c:order val="2"/>
          <c:tx>
            <c:strRef>
              <c:f>Feuil1!$E$17</c:f>
              <c:strCache>
                <c:ptCount val="1"/>
                <c:pt idx="0">
                  <c:v>6795x</c:v>
                </c:pt>
              </c:strCache>
            </c:strRef>
          </c:tx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Feuil1!$E$18:$E$27</c:f>
              <c:numCache>
                <c:formatCode>0.000</c:formatCode>
                <c:ptCount val="10"/>
                <c:pt idx="0">
                  <c:v>0.0804023240528542</c:v>
                </c:pt>
                <c:pt idx="1">
                  <c:v>0.0535929128171877</c:v>
                </c:pt>
                <c:pt idx="2">
                  <c:v>0.125070352962886</c:v>
                </c:pt>
                <c:pt idx="3">
                  <c:v>0.0293406630560562</c:v>
                </c:pt>
                <c:pt idx="4">
                  <c:v>0.0413520750656782</c:v>
                </c:pt>
                <c:pt idx="5">
                  <c:v>0.00940415606558731</c:v>
                </c:pt>
                <c:pt idx="6">
                  <c:v>0.0162881904609005</c:v>
                </c:pt>
                <c:pt idx="7">
                  <c:v>0.0474752699505636</c:v>
                </c:pt>
                <c:pt idx="8">
                  <c:v>0.0458071639545188</c:v>
                </c:pt>
                <c:pt idx="9">
                  <c:v>0.0443981952979502</c:v>
                </c:pt>
              </c:numCache>
            </c:numRef>
          </c:val>
        </c:ser>
        <c:ser>
          <c:idx val="1"/>
          <c:order val="3"/>
          <c:tx>
            <c:strRef>
              <c:f>Feuil1!$F$17</c:f>
              <c:strCache>
                <c:ptCount val="1"/>
                <c:pt idx="0">
                  <c:v>6377x</c:v>
                </c:pt>
              </c:strCache>
            </c:strRef>
          </c:tx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Feuil1!$F$18:$F$27</c:f>
              <c:numCache>
                <c:formatCode>0.000</c:formatCode>
                <c:ptCount val="10"/>
                <c:pt idx="0">
                  <c:v>0.0769555243580742</c:v>
                </c:pt>
                <c:pt idx="1">
                  <c:v>0.0310624704346185</c:v>
                </c:pt>
                <c:pt idx="2">
                  <c:v>0.0693910914614422</c:v>
                </c:pt>
                <c:pt idx="3">
                  <c:v>0.0492098479105343</c:v>
                </c:pt>
                <c:pt idx="4">
                  <c:v>0.0735472739146625</c:v>
                </c:pt>
                <c:pt idx="5">
                  <c:v>0.0432541979743843</c:v>
                </c:pt>
                <c:pt idx="6">
                  <c:v>0.0463816826435708</c:v>
                </c:pt>
                <c:pt idx="7">
                  <c:v>0.0718489724150872</c:v>
                </c:pt>
                <c:pt idx="8">
                  <c:v>0.0608570990759147</c:v>
                </c:pt>
                <c:pt idx="9">
                  <c:v>0.0404320080803486</c:v>
                </c:pt>
              </c:numCache>
            </c:numRef>
          </c:val>
        </c:ser>
        <c:ser>
          <c:idx val="2"/>
          <c:order val="4"/>
          <c:tx>
            <c:strRef>
              <c:f>Feuil1!$G$17</c:f>
              <c:strCache>
                <c:ptCount val="1"/>
                <c:pt idx="0">
                  <c:v>6245-2x</c:v>
                </c:pt>
              </c:strCache>
            </c:strRef>
          </c:tx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Feuil1!$G$18:$G$27</c:f>
              <c:numCache>
                <c:formatCode>0.000</c:formatCode>
                <c:ptCount val="10"/>
                <c:pt idx="0">
                  <c:v>0.0664478872415688</c:v>
                </c:pt>
                <c:pt idx="1">
                  <c:v>0.0132701683293288</c:v>
                </c:pt>
                <c:pt idx="2">
                  <c:v>0.11565731317032</c:v>
                </c:pt>
                <c:pt idx="3">
                  <c:v>0.0249276482422336</c:v>
                </c:pt>
                <c:pt idx="4">
                  <c:v>0.0847476591554541</c:v>
                </c:pt>
                <c:pt idx="5">
                  <c:v>0.0461862403008064</c:v>
                </c:pt>
                <c:pt idx="6">
                  <c:v>0.0533160702166755</c:v>
                </c:pt>
                <c:pt idx="7">
                  <c:v>0.105302680278469</c:v>
                </c:pt>
                <c:pt idx="8">
                  <c:v>0.0162199656606581</c:v>
                </c:pt>
                <c:pt idx="9">
                  <c:v>0.0200388494385053</c:v>
                </c:pt>
              </c:numCache>
            </c:numRef>
          </c:val>
        </c:ser>
        <c:ser>
          <c:idx val="3"/>
          <c:order val="5"/>
          <c:tx>
            <c:strRef>
              <c:f>Feuil1!$H$17</c:f>
              <c:strCache>
                <c:ptCount val="1"/>
                <c:pt idx="0">
                  <c:v>6242x, juv</c:v>
                </c:pt>
              </c:strCache>
            </c:strRef>
          </c:tx>
          <c:spPr>
            <a:ln>
              <a:solidFill>
                <a:srgbClr val="CCFFCC"/>
              </a:solidFill>
            </a:ln>
          </c:spPr>
          <c:marker>
            <c:symbol val="triangle"/>
            <c:size val="7"/>
            <c:spPr>
              <a:ln>
                <a:solidFill>
                  <a:srgbClr val="CCFFCC"/>
                </a:solidFill>
              </a:ln>
            </c:spPr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Feuil1!$H$18:$H$27</c:f>
              <c:numCache>
                <c:formatCode>0.000</c:formatCode>
                <c:ptCount val="10"/>
                <c:pt idx="0">
                  <c:v>0.0690987264902851</c:v>
                </c:pt>
                <c:pt idx="2">
                  <c:v>-0.000632314329466199</c:v>
                </c:pt>
                <c:pt idx="3">
                  <c:v>-0.0158868768813207</c:v>
                </c:pt>
                <c:pt idx="5">
                  <c:v>-0.0236249656078358</c:v>
                </c:pt>
                <c:pt idx="7">
                  <c:v>0.00434192321603732</c:v>
                </c:pt>
                <c:pt idx="8">
                  <c:v>0.0103693231853958</c:v>
                </c:pt>
                <c:pt idx="9">
                  <c:v>0.00963608903873814</c:v>
                </c:pt>
              </c:numCache>
            </c:numRef>
          </c:val>
        </c:ser>
        <c:ser>
          <c:idx val="5"/>
          <c:order val="6"/>
          <c:tx>
            <c:strRef>
              <c:f>Feuil1!$I$17</c:f>
              <c:strCache>
                <c:ptCount val="1"/>
                <c:pt idx="0">
                  <c:v>L 8828-7-37,juv</c:v>
                </c:pt>
              </c:strCache>
            </c:strRef>
          </c:tx>
          <c:spPr>
            <a:ln>
              <a:solidFill>
                <a:srgbClr val="CCFFCC"/>
              </a:solidFill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Feuil1!$I$18:$I$27</c:f>
              <c:numCache>
                <c:formatCode>0.000</c:formatCode>
                <c:ptCount val="10"/>
                <c:pt idx="0">
                  <c:v>0.0717334837032526</c:v>
                </c:pt>
                <c:pt idx="2">
                  <c:v>0.0134107630540021</c:v>
                </c:pt>
                <c:pt idx="3">
                  <c:v>-0.0158868768813207</c:v>
                </c:pt>
                <c:pt idx="4">
                  <c:v>0.0339280569864713</c:v>
                </c:pt>
                <c:pt idx="5">
                  <c:v>-0.0200893057929301</c:v>
                </c:pt>
                <c:pt idx="6">
                  <c:v>-0.0175700768000668</c:v>
                </c:pt>
                <c:pt idx="7">
                  <c:v>0.00608258479233847</c:v>
                </c:pt>
                <c:pt idx="8">
                  <c:v>0.0156123785977678</c:v>
                </c:pt>
                <c:pt idx="9">
                  <c:v>0.0193959263278944</c:v>
                </c:pt>
              </c:numCache>
            </c:numRef>
          </c:val>
        </c:ser>
        <c:marker val="1"/>
        <c:axId val="245301512"/>
        <c:axId val="283134008"/>
      </c:lineChart>
      <c:catAx>
        <c:axId val="245301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3134008"/>
        <c:crosses val="autoZero"/>
        <c:auto val="1"/>
        <c:lblAlgn val="ctr"/>
        <c:lblOffset val="100"/>
        <c:tickLblSkip val="1"/>
        <c:tickMarkSkip val="1"/>
      </c:catAx>
      <c:valAx>
        <c:axId val="283134008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530151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184731256419"/>
          <c:y val="0.202020467138577"/>
          <c:w val="0.185815268743581"/>
          <c:h val="0.64123889816803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558800</xdr:colOff>
      <xdr:row>5</xdr:row>
      <xdr:rowOff>114300</xdr:rowOff>
    </xdr:from>
    <xdr:to>
      <xdr:col>23</xdr:col>
      <xdr:colOff>101600</xdr:colOff>
      <xdr:row>28</xdr:row>
      <xdr:rowOff>88900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42"/>
  <sheetViews>
    <sheetView tabSelected="1" workbookViewId="0">
      <selection activeCell="N33" sqref="N33"/>
    </sheetView>
  </sheetViews>
  <sheetFormatPr baseColWidth="10" defaultColWidth="7.83203125" defaultRowHeight="13"/>
  <cols>
    <col min="1" max="1" width="10.5" style="4" bestFit="1" customWidth="1"/>
    <col min="2" max="2" width="7.83203125" style="4" customWidth="1"/>
    <col min="3" max="3" width="11.5" style="4" bestFit="1" customWidth="1"/>
    <col min="4" max="4" width="9.5" style="4" bestFit="1" customWidth="1"/>
    <col min="5" max="5" width="9.33203125" style="4" customWidth="1"/>
    <col min="6" max="6" width="11" style="4" customWidth="1"/>
    <col min="7" max="7" width="7.33203125" style="4" bestFit="1" customWidth="1"/>
    <col min="8" max="8" width="8.5" style="4" customWidth="1"/>
    <col min="9" max="9" width="13.1640625" style="4" customWidth="1"/>
    <col min="10" max="10" width="11.83203125" style="4" bestFit="1" customWidth="1"/>
    <col min="11" max="11" width="7.83203125" style="4" bestFit="1"/>
    <col min="12" max="16384" width="7.83203125" style="4"/>
  </cols>
  <sheetData>
    <row r="1" spans="1:9" s="1" customFormat="1">
      <c r="A1" s="2"/>
      <c r="B1" s="2"/>
      <c r="C1" s="7"/>
      <c r="D1" s="19"/>
      <c r="E1" s="20"/>
      <c r="F1" s="7" t="s">
        <v>1</v>
      </c>
      <c r="G1" s="7" t="s">
        <v>1</v>
      </c>
      <c r="H1" s="7" t="s">
        <v>12</v>
      </c>
      <c r="I1" s="7" t="s">
        <v>13</v>
      </c>
    </row>
    <row r="2" spans="1:9" s="1" customFormat="1">
      <c r="B2" s="2"/>
      <c r="C2" s="7" t="s">
        <v>14</v>
      </c>
      <c r="D2" s="7" t="s">
        <v>14</v>
      </c>
      <c r="E2" s="7" t="s">
        <v>14</v>
      </c>
      <c r="F2" s="7" t="s">
        <v>15</v>
      </c>
      <c r="G2" s="7" t="s">
        <v>16</v>
      </c>
      <c r="H2" s="7" t="s">
        <v>17</v>
      </c>
      <c r="I2" s="21" t="s">
        <v>17</v>
      </c>
    </row>
    <row r="3" spans="1:9" s="1" customFormat="1">
      <c r="A3" s="2"/>
      <c r="B3" s="2"/>
      <c r="C3" s="7" t="s">
        <v>18</v>
      </c>
      <c r="D3" s="7" t="s">
        <v>19</v>
      </c>
      <c r="E3" s="7" t="s">
        <v>20</v>
      </c>
      <c r="F3" s="7" t="s">
        <v>2</v>
      </c>
      <c r="G3" s="7" t="s">
        <v>21</v>
      </c>
      <c r="H3" s="7" t="s">
        <v>22</v>
      </c>
      <c r="I3" s="7" t="s">
        <v>11</v>
      </c>
    </row>
    <row r="4" spans="1:9" s="1" customFormat="1">
      <c r="A4" s="10" t="s">
        <v>3</v>
      </c>
      <c r="B4" s="2"/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1" t="s">
        <v>30</v>
      </c>
      <c r="I4" s="22" t="s">
        <v>29</v>
      </c>
    </row>
    <row r="5" spans="1:9">
      <c r="A5" s="11">
        <v>210.2413793103448</v>
      </c>
      <c r="B5" s="3">
        <v>1</v>
      </c>
      <c r="C5">
        <v>261.5</v>
      </c>
      <c r="D5" s="16">
        <v>254.25</v>
      </c>
      <c r="E5" s="16">
        <v>253</v>
      </c>
      <c r="F5" s="23">
        <v>251</v>
      </c>
      <c r="G5" s="16">
        <v>245</v>
      </c>
      <c r="H5" s="24">
        <v>246.5</v>
      </c>
      <c r="I5">
        <v>248</v>
      </c>
    </row>
    <row r="6" spans="1:9">
      <c r="A6" s="11">
        <v>26.517241379310338</v>
      </c>
      <c r="B6" s="3">
        <v>3</v>
      </c>
      <c r="C6">
        <v>29.5</v>
      </c>
      <c r="D6" s="16">
        <v>30.8</v>
      </c>
      <c r="E6" s="16">
        <v>30</v>
      </c>
      <c r="F6" s="16">
        <v>28.483333333333334</v>
      </c>
      <c r="G6" s="16">
        <v>27.34</v>
      </c>
      <c r="H6" s="9"/>
      <c r="I6"/>
    </row>
    <row r="7" spans="1:9">
      <c r="A7" s="11">
        <v>21.331034482758625</v>
      </c>
      <c r="B7" s="3">
        <v>4</v>
      </c>
      <c r="C7">
        <v>24.5</v>
      </c>
      <c r="D7" s="16">
        <v>24.7</v>
      </c>
      <c r="E7" s="16">
        <v>28.45</v>
      </c>
      <c r="F7" s="16">
        <v>25.026666666666667</v>
      </c>
      <c r="G7" s="16">
        <v>27.84</v>
      </c>
      <c r="H7" s="25">
        <v>21.3</v>
      </c>
      <c r="I7">
        <v>22</v>
      </c>
    </row>
    <row r="8" spans="1:9">
      <c r="A8" s="11">
        <v>42.527586206896544</v>
      </c>
      <c r="B8" s="3">
        <v>5</v>
      </c>
      <c r="C8">
        <v>44.5</v>
      </c>
      <c r="D8" s="16">
        <v>43.5</v>
      </c>
      <c r="E8" s="16">
        <v>45.5</v>
      </c>
      <c r="F8" s="16">
        <v>47.63</v>
      </c>
      <c r="G8" s="16">
        <v>45.04</v>
      </c>
      <c r="H8" s="24">
        <v>41</v>
      </c>
      <c r="I8">
        <v>41</v>
      </c>
    </row>
    <row r="9" spans="1:9">
      <c r="A9" s="11">
        <v>26.820689655172409</v>
      </c>
      <c r="B9" s="3">
        <v>6</v>
      </c>
      <c r="C9">
        <v>31</v>
      </c>
      <c r="D9" s="16">
        <v>30.75</v>
      </c>
      <c r="E9" s="16">
        <v>29.5</v>
      </c>
      <c r="F9" s="16">
        <v>31.77</v>
      </c>
      <c r="G9" s="26">
        <v>32.6</v>
      </c>
      <c r="H9" s="24"/>
      <c r="I9">
        <v>29</v>
      </c>
    </row>
    <row r="10" spans="1:9">
      <c r="A10" s="11">
        <v>38.751724137931028</v>
      </c>
      <c r="B10" s="3">
        <v>10</v>
      </c>
      <c r="C10"/>
      <c r="D10" s="16">
        <v>37.5</v>
      </c>
      <c r="E10" s="16">
        <v>39.6</v>
      </c>
      <c r="F10" s="16">
        <v>42.81</v>
      </c>
      <c r="G10" s="16">
        <v>43.1</v>
      </c>
      <c r="H10" s="24">
        <v>36.700000000000003</v>
      </c>
      <c r="I10">
        <v>37</v>
      </c>
    </row>
    <row r="11" spans="1:9">
      <c r="A11" s="11">
        <v>38.527586206896551</v>
      </c>
      <c r="B11" s="3">
        <v>11</v>
      </c>
      <c r="C11">
        <v>41</v>
      </c>
      <c r="D11" s="16">
        <v>37.6</v>
      </c>
      <c r="E11" s="16">
        <v>40</v>
      </c>
      <c r="F11" s="16">
        <v>42.87</v>
      </c>
      <c r="G11" s="16">
        <v>43.56</v>
      </c>
      <c r="I11">
        <v>37</v>
      </c>
    </row>
    <row r="12" spans="1:9">
      <c r="A12" s="11">
        <v>29.582758620689649</v>
      </c>
      <c r="B12" s="3">
        <v>12</v>
      </c>
      <c r="C12">
        <v>32.5</v>
      </c>
      <c r="D12" s="16">
        <v>32.4</v>
      </c>
      <c r="E12" s="16">
        <v>33</v>
      </c>
      <c r="F12" s="16">
        <v>34.905000000000001</v>
      </c>
      <c r="G12" s="23">
        <v>37.700000000000003</v>
      </c>
      <c r="H12" s="16">
        <v>29.88</v>
      </c>
      <c r="I12">
        <v>30</v>
      </c>
    </row>
    <row r="13" spans="1:9">
      <c r="A13" s="11">
        <v>24.11724137931035</v>
      </c>
      <c r="B13" s="3">
        <v>13</v>
      </c>
      <c r="C13"/>
      <c r="D13" s="16">
        <v>25.4</v>
      </c>
      <c r="E13" s="16">
        <v>26.8</v>
      </c>
      <c r="F13" s="16">
        <v>27.745000000000001</v>
      </c>
      <c r="G13" s="16">
        <v>25.035</v>
      </c>
      <c r="H13" s="24">
        <v>24.7</v>
      </c>
      <c r="I13">
        <v>25</v>
      </c>
    </row>
    <row r="14" spans="1:9">
      <c r="A14" s="11">
        <v>25.820689655172409</v>
      </c>
      <c r="B14" s="3">
        <v>14</v>
      </c>
      <c r="C14"/>
      <c r="D14" s="16">
        <v>25.5</v>
      </c>
      <c r="E14" s="16">
        <v>28.6</v>
      </c>
      <c r="F14" s="16">
        <v>28.34</v>
      </c>
      <c r="G14" s="16">
        <v>27.04</v>
      </c>
      <c r="H14" s="24">
        <v>26.4</v>
      </c>
      <c r="I14">
        <v>27</v>
      </c>
    </row>
    <row r="15" spans="1:9">
      <c r="A15" s="11">
        <v>33.948275862068975</v>
      </c>
      <c r="B15" s="3">
        <v>7</v>
      </c>
      <c r="C15"/>
      <c r="D15" s="16">
        <v>45</v>
      </c>
      <c r="E15" s="16">
        <v>37.799999999999997</v>
      </c>
      <c r="F15" s="16">
        <v>39.935000000000002</v>
      </c>
      <c r="G15" s="16">
        <v>39.340000000000003</v>
      </c>
      <c r="I15">
        <v>34</v>
      </c>
    </row>
    <row r="16" spans="1:9">
      <c r="A16" s="11">
        <v>12.372413793103451</v>
      </c>
      <c r="B16" s="3">
        <v>8</v>
      </c>
      <c r="C16"/>
      <c r="D16" s="16">
        <v>13</v>
      </c>
      <c r="E16" s="16">
        <v>12.3</v>
      </c>
      <c r="F16" s="16">
        <v>15.645</v>
      </c>
      <c r="G16" s="16">
        <v>12.82</v>
      </c>
      <c r="I16">
        <v>11</v>
      </c>
    </row>
    <row r="17" spans="1:10">
      <c r="A17" s="12" t="s">
        <v>0</v>
      </c>
      <c r="B17" s="3"/>
      <c r="C17" s="5" t="str">
        <f t="shared" ref="C17:D17" si="0">C4</f>
        <v>6779-1</v>
      </c>
      <c r="D17" s="5" t="str">
        <f t="shared" si="0"/>
        <v>6782x</v>
      </c>
      <c r="E17" s="5" t="str">
        <f t="shared" ref="E17:I17" si="1">E4</f>
        <v>6795x</v>
      </c>
      <c r="F17" s="5" t="str">
        <f t="shared" si="1"/>
        <v>6377x</v>
      </c>
      <c r="G17" s="5" t="str">
        <f t="shared" si="1"/>
        <v>6245-2x</v>
      </c>
      <c r="H17" s="5" t="str">
        <f t="shared" si="1"/>
        <v>6242x, juv</v>
      </c>
      <c r="I17" s="5" t="str">
        <f t="shared" si="1"/>
        <v>L 8828-7-37,juv</v>
      </c>
    </row>
    <row r="18" spans="1:10">
      <c r="A18" s="13">
        <v>2.3227181971229638</v>
      </c>
      <c r="B18" s="3">
        <v>1</v>
      </c>
      <c r="C18" s="6">
        <f>LOG10(C5)-$A18</f>
        <v>9.4753496080329125E-2</v>
      </c>
      <c r="D18" s="6">
        <f t="shared" ref="D18" si="2">LOG10(D5)-$A18</f>
        <v>8.2542764471818408E-2</v>
      </c>
      <c r="E18" s="6">
        <f>LOG10(E5)-$A18</f>
        <v>8.040232405285419E-2</v>
      </c>
      <c r="F18" s="6">
        <f>LOG10(F5)-$A18</f>
        <v>7.6955524358074179E-2</v>
      </c>
      <c r="G18" s="6">
        <f>LOG10(G5)-$A18</f>
        <v>6.6447887241568804E-2</v>
      </c>
      <c r="H18" s="6">
        <f>LOG10(H5)-$A18</f>
        <v>6.9098726490285145E-2</v>
      </c>
      <c r="I18" s="6">
        <f>LOG10(I5)-$A18</f>
        <v>7.173348370325261E-2</v>
      </c>
    </row>
    <row r="19" spans="1:10">
      <c r="A19" s="13">
        <v>1.4235283419024747</v>
      </c>
      <c r="B19" s="3">
        <v>3</v>
      </c>
      <c r="C19" s="6">
        <f t="shared" ref="C19:D29" si="3">LOG10(C6)-$A19</f>
        <v>4.6293674075688296E-2</v>
      </c>
      <c r="D19" s="6">
        <f t="shared" si="3"/>
        <v>6.5022374597969668E-2</v>
      </c>
      <c r="E19" s="6">
        <f t="shared" ref="E19:G29" si="4">LOG10(E6)-$A19</f>
        <v>5.3592912817187699E-2</v>
      </c>
      <c r="F19" s="6">
        <f t="shared" si="4"/>
        <v>3.1062470434618517E-2</v>
      </c>
      <c r="G19" s="6">
        <f t="shared" si="4"/>
        <v>1.3270168329328813E-2</v>
      </c>
      <c r="H19" s="6"/>
      <c r="I19" s="6"/>
    </row>
    <row r="20" spans="1:10">
      <c r="A20" s="13">
        <v>1.329011917768204</v>
      </c>
      <c r="B20" s="3">
        <v>4</v>
      </c>
      <c r="C20" s="6">
        <f t="shared" si="3"/>
        <v>6.0154166596328329E-2</v>
      </c>
      <c r="D20" s="6">
        <f t="shared" si="3"/>
        <v>6.3685035491461761E-2</v>
      </c>
      <c r="E20" s="6">
        <f t="shared" si="4"/>
        <v>0.12507035296288582</v>
      </c>
      <c r="F20" s="6">
        <f t="shared" si="4"/>
        <v>6.9391091461442178E-2</v>
      </c>
      <c r="G20" s="6">
        <f t="shared" si="4"/>
        <v>0.11565731317032046</v>
      </c>
      <c r="H20" s="6">
        <f>LOG10(H7)-$A20</f>
        <v>-6.3231432946619925E-4</v>
      </c>
      <c r="I20" s="6">
        <f>LOG10(I7)-$A20</f>
        <v>1.3410763054002128E-2</v>
      </c>
    </row>
    <row r="21" spans="1:10">
      <c r="A21" s="13">
        <v>1.6286707336010562</v>
      </c>
      <c r="B21" s="3">
        <v>5</v>
      </c>
      <c r="C21" s="6">
        <f t="shared" si="3"/>
        <v>1.9689277379875358E-2</v>
      </c>
      <c r="D21" s="6">
        <f t="shared" si="3"/>
        <v>9.8185233535812433E-3</v>
      </c>
      <c r="E21" s="6">
        <f t="shared" si="4"/>
        <v>2.9340663056056204E-2</v>
      </c>
      <c r="F21" s="6">
        <f t="shared" si="4"/>
        <v>4.9209847910534288E-2</v>
      </c>
      <c r="G21" s="6">
        <f t="shared" si="4"/>
        <v>2.4927648242233591E-2</v>
      </c>
      <c r="H21" s="6">
        <f>LOG10(H8)-$A21</f>
        <v>-1.5886876881320733E-2</v>
      </c>
      <c r="I21" s="6">
        <f>LOG10(I8)-$A21</f>
        <v>-1.5886876881320733E-2</v>
      </c>
    </row>
    <row r="22" spans="1:10">
      <c r="A22" s="13">
        <v>1.4284699409124848</v>
      </c>
      <c r="B22" s="3">
        <v>6</v>
      </c>
      <c r="C22" s="6">
        <f t="shared" si="3"/>
        <v>6.2891752921787836E-2</v>
      </c>
      <c r="D22" s="6">
        <f t="shared" si="3"/>
        <v>5.9375179198950745E-2</v>
      </c>
      <c r="E22" s="6">
        <f t="shared" si="4"/>
        <v>4.1352075065678173E-2</v>
      </c>
      <c r="F22" s="6">
        <f t="shared" si="4"/>
        <v>7.3547273914662536E-2</v>
      </c>
      <c r="G22" s="6">
        <f t="shared" si="4"/>
        <v>8.4747659155454125E-2</v>
      </c>
      <c r="H22" s="6"/>
      <c r="I22" s="6">
        <f t="shared" ref="I22:I29" si="5">LOG10(I9)-$A22</f>
        <v>3.3928056986471278E-2</v>
      </c>
    </row>
    <row r="23" spans="1:10">
      <c r="A23" s="13">
        <v>1.5882910298599251</v>
      </c>
      <c r="B23" s="3">
        <v>10</v>
      </c>
      <c r="C23" s="6"/>
      <c r="D23" s="6">
        <f t="shared" si="3"/>
        <v>-1.4259762132206255E-2</v>
      </c>
      <c r="E23" s="6">
        <f t="shared" si="4"/>
        <v>9.4041560655873102E-3</v>
      </c>
      <c r="F23" s="6">
        <f t="shared" si="4"/>
        <v>4.3254197974384345E-2</v>
      </c>
      <c r="G23" s="6">
        <f t="shared" si="4"/>
        <v>4.6186240300806425E-2</v>
      </c>
      <c r="H23" s="6">
        <f>LOG10(H10)-$A23</f>
        <v>-2.3624965607835779E-2</v>
      </c>
      <c r="I23" s="6">
        <f t="shared" si="5"/>
        <v>-2.0089305792930112E-2</v>
      </c>
    </row>
    <row r="24" spans="1:10">
      <c r="A24" s="13">
        <v>1.5857718008670618</v>
      </c>
      <c r="B24" s="3">
        <v>11</v>
      </c>
      <c r="C24" s="6">
        <f t="shared" si="3"/>
        <v>2.7012055852673633E-2</v>
      </c>
      <c r="D24" s="6">
        <f t="shared" si="3"/>
        <v>-1.0583955939400758E-2</v>
      </c>
      <c r="E24" s="6">
        <f t="shared" si="4"/>
        <v>1.6288190460900465E-2</v>
      </c>
      <c r="F24" s="6">
        <f t="shared" si="4"/>
        <v>4.6381682643570787E-2</v>
      </c>
      <c r="G24" s="6">
        <f t="shared" si="4"/>
        <v>5.3316070216675504E-2</v>
      </c>
      <c r="H24" s="6"/>
      <c r="I24" s="6">
        <f t="shared" si="5"/>
        <v>-1.7570076800066836E-2</v>
      </c>
    </row>
    <row r="25" spans="1:10">
      <c r="A25" s="13">
        <v>1.4710386699273239</v>
      </c>
      <c r="B25" s="3">
        <v>12</v>
      </c>
      <c r="C25" s="6">
        <f t="shared" si="3"/>
        <v>4.084469105155053E-2</v>
      </c>
      <c r="D25" s="6">
        <f t="shared" si="3"/>
        <v>3.9506340279288121E-2</v>
      </c>
      <c r="E25" s="6">
        <f t="shared" si="4"/>
        <v>4.7475269950563614E-2</v>
      </c>
      <c r="F25" s="6">
        <f t="shared" si="4"/>
        <v>7.1848972415087253E-2</v>
      </c>
      <c r="G25" s="6">
        <f t="shared" si="4"/>
        <v>0.1053026802784689</v>
      </c>
      <c r="H25" s="6">
        <f>LOG10(H12)-$A25</f>
        <v>4.3419232160373245E-3</v>
      </c>
      <c r="I25" s="6">
        <f t="shared" si="5"/>
        <v>6.0825847923384746E-3</v>
      </c>
    </row>
    <row r="26" spans="1:10">
      <c r="A26" s="13">
        <v>1.38232763007427</v>
      </c>
      <c r="B26" s="3">
        <v>13</v>
      </c>
      <c r="C26" s="6"/>
      <c r="D26" s="6">
        <f t="shared" si="3"/>
        <v>2.2506086545668103E-2</v>
      </c>
      <c r="E26" s="6">
        <f t="shared" si="4"/>
        <v>4.5807163954518781E-2</v>
      </c>
      <c r="F26" s="6">
        <f t="shared" si="4"/>
        <v>6.0857099075914745E-2</v>
      </c>
      <c r="G26" s="6">
        <f t="shared" si="4"/>
        <v>1.6219965660658087E-2</v>
      </c>
      <c r="H26" s="6">
        <f>LOG10(H13)-$A26</f>
        <v>1.0369323185395851E-2</v>
      </c>
      <c r="I26" s="6">
        <f t="shared" si="5"/>
        <v>1.5612378597767762E-2</v>
      </c>
    </row>
    <row r="27" spans="1:10">
      <c r="A27" s="13">
        <v>1.4119678378310929</v>
      </c>
      <c r="B27" s="3">
        <v>14</v>
      </c>
      <c r="C27" s="6"/>
      <c r="D27" s="6">
        <f t="shared" si="3"/>
        <v>-5.4276573971376862E-3</v>
      </c>
      <c r="E27" s="6">
        <f t="shared" si="4"/>
        <v>4.4398195297950194E-2</v>
      </c>
      <c r="F27" s="6">
        <f t="shared" si="4"/>
        <v>4.0432008080348636E-2</v>
      </c>
      <c r="G27" s="6">
        <f t="shared" si="4"/>
        <v>2.0038849438505313E-2</v>
      </c>
      <c r="H27" s="6">
        <f>LOG10(H14)-$A27</f>
        <v>9.6360890387381382E-3</v>
      </c>
      <c r="I27" s="6">
        <f t="shared" si="5"/>
        <v>1.9395926327894442E-2</v>
      </c>
    </row>
    <row r="28" spans="1:10">
      <c r="A28" s="13">
        <v>1.5308177225751811</v>
      </c>
      <c r="B28" s="3">
        <v>7</v>
      </c>
      <c r="C28" s="6"/>
      <c r="D28" s="6">
        <f t="shared" si="3"/>
        <v>0.12239479120016261</v>
      </c>
      <c r="E28" s="6">
        <f t="shared" si="4"/>
        <v>4.66740772620442E-2</v>
      </c>
      <c r="F28" s="6">
        <f t="shared" si="4"/>
        <v>7.0535966193309152E-2</v>
      </c>
      <c r="G28" s="6">
        <f t="shared" si="4"/>
        <v>6.401663300813687E-2</v>
      </c>
      <c r="H28" s="6"/>
      <c r="I28" s="6">
        <f t="shared" si="5"/>
        <v>6.6119446707402219E-4</v>
      </c>
    </row>
    <row r="29" spans="1:10">
      <c r="A29" s="13">
        <v>1.0924544364730981</v>
      </c>
      <c r="B29" s="3">
        <v>8</v>
      </c>
      <c r="C29" s="6"/>
      <c r="D29" s="6">
        <f t="shared" si="3"/>
        <v>2.1488915833738576E-2</v>
      </c>
      <c r="E29" s="6">
        <f t="shared" si="4"/>
        <v>-2.5493250337000894E-3</v>
      </c>
      <c r="F29" s="6">
        <f t="shared" si="4"/>
        <v>0.10192113100911393</v>
      </c>
      <c r="G29" s="6">
        <f t="shared" si="4"/>
        <v>1.5433588709700574E-2</v>
      </c>
      <c r="H29" s="6"/>
      <c r="I29" s="6">
        <f t="shared" si="5"/>
        <v>-5.1061751314873005E-2</v>
      </c>
    </row>
    <row r="30" spans="1:10">
      <c r="B30" s="14" t="s">
        <v>4</v>
      </c>
      <c r="C30" s="14" t="s">
        <v>5</v>
      </c>
      <c r="D30" s="14" t="s">
        <v>6</v>
      </c>
      <c r="E30" s="14" t="s">
        <v>7</v>
      </c>
      <c r="F30" s="14" t="s">
        <v>8</v>
      </c>
      <c r="G30" s="14" t="s">
        <v>9</v>
      </c>
      <c r="H30" s="14" t="s">
        <v>10</v>
      </c>
      <c r="I30" s="14"/>
      <c r="J30" s="14" t="s">
        <v>28</v>
      </c>
    </row>
    <row r="31" spans="1:10">
      <c r="B31" s="15">
        <v>1</v>
      </c>
      <c r="C31">
        <f t="shared" ref="C31:C42" si="6">COUNT(C5:G5)</f>
        <v>5</v>
      </c>
      <c r="D31" s="16">
        <f t="shared" ref="D31:D42" si="7">AVERAGE(C5:G5)</f>
        <v>252.95</v>
      </c>
      <c r="E31" s="16">
        <f t="shared" ref="E31:E42" si="8">MIN(C5:G5)</f>
        <v>245</v>
      </c>
      <c r="F31" s="16">
        <f t="shared" ref="F31:F42" si="9">MAX(C5:G5)</f>
        <v>261.5</v>
      </c>
      <c r="G31" s="17">
        <f t="shared" ref="G31:G42" si="10">STDEV(C5:G5)</f>
        <v>5.9539902586414337</v>
      </c>
      <c r="H31" s="17">
        <f t="shared" ref="H31:H42" si="11">G31*100/D31</f>
        <v>2.3538210154739807</v>
      </c>
      <c r="I31" s="18">
        <v>1</v>
      </c>
      <c r="J31" s="8">
        <f t="shared" ref="J31:J42" si="12">LOG10(D31)-$A18</f>
        <v>8.0316486621622385E-2</v>
      </c>
    </row>
    <row r="32" spans="1:10">
      <c r="B32">
        <v>3</v>
      </c>
      <c r="C32">
        <f t="shared" si="6"/>
        <v>5</v>
      </c>
      <c r="D32" s="16">
        <f t="shared" si="7"/>
        <v>29.224666666666668</v>
      </c>
      <c r="E32" s="16">
        <f t="shared" si="8"/>
        <v>27.34</v>
      </c>
      <c r="F32" s="16">
        <f t="shared" si="9"/>
        <v>30.8</v>
      </c>
      <c r="G32" s="17">
        <f t="shared" si="10"/>
        <v>1.3472350285760262</v>
      </c>
      <c r="H32" s="17">
        <f t="shared" si="11"/>
        <v>4.6099243626708928</v>
      </c>
      <c r="I32" s="18">
        <v>3</v>
      </c>
      <c r="J32" s="8">
        <f t="shared" si="12"/>
        <v>4.2221224444563665E-2</v>
      </c>
    </row>
    <row r="33" spans="2:10">
      <c r="B33">
        <v>4</v>
      </c>
      <c r="C33">
        <f t="shared" si="6"/>
        <v>5</v>
      </c>
      <c r="D33" s="16">
        <f t="shared" si="7"/>
        <v>26.103333333333335</v>
      </c>
      <c r="E33" s="16">
        <f t="shared" si="8"/>
        <v>24.5</v>
      </c>
      <c r="F33" s="16">
        <f t="shared" si="9"/>
        <v>28.45</v>
      </c>
      <c r="G33" s="17">
        <f t="shared" si="10"/>
        <v>1.8856092443085442</v>
      </c>
      <c r="H33" s="17">
        <f t="shared" si="11"/>
        <v>7.2236339329914854</v>
      </c>
      <c r="I33" s="18">
        <v>4</v>
      </c>
      <c r="J33" s="8">
        <f t="shared" si="12"/>
        <v>8.7684051479596681E-2</v>
      </c>
    </row>
    <row r="34" spans="2:10">
      <c r="B34">
        <v>5</v>
      </c>
      <c r="C34">
        <f t="shared" si="6"/>
        <v>5</v>
      </c>
      <c r="D34" s="16">
        <f t="shared" si="7"/>
        <v>45.233999999999995</v>
      </c>
      <c r="E34" s="16">
        <f t="shared" si="8"/>
        <v>43.5</v>
      </c>
      <c r="F34" s="16">
        <f t="shared" si="9"/>
        <v>47.63</v>
      </c>
      <c r="G34" s="17">
        <f t="shared" si="10"/>
        <v>1.5325403746722346</v>
      </c>
      <c r="H34" s="17">
        <f t="shared" si="11"/>
        <v>3.3880275338732697</v>
      </c>
      <c r="I34" s="18">
        <v>5</v>
      </c>
      <c r="J34" s="8">
        <f t="shared" si="12"/>
        <v>2.6794260094825884E-2</v>
      </c>
    </row>
    <row r="35" spans="2:10">
      <c r="B35">
        <v>6</v>
      </c>
      <c r="C35">
        <f t="shared" si="6"/>
        <v>5</v>
      </c>
      <c r="D35" s="16">
        <f t="shared" si="7"/>
        <v>31.124000000000002</v>
      </c>
      <c r="E35" s="16">
        <f t="shared" si="8"/>
        <v>29.5</v>
      </c>
      <c r="F35" s="16">
        <f t="shared" si="9"/>
        <v>32.6</v>
      </c>
      <c r="G35" s="17">
        <f t="shared" si="10"/>
        <v>1.1606592954006267</v>
      </c>
      <c r="H35" s="17">
        <f t="shared" si="11"/>
        <v>3.7291456605854858</v>
      </c>
      <c r="I35" s="18">
        <v>6</v>
      </c>
      <c r="J35" s="8">
        <f t="shared" si="12"/>
        <v>6.4625465730788534E-2</v>
      </c>
    </row>
    <row r="36" spans="2:10">
      <c r="B36">
        <v>10</v>
      </c>
      <c r="C36">
        <f t="shared" si="6"/>
        <v>4</v>
      </c>
      <c r="D36" s="16">
        <f t="shared" si="7"/>
        <v>40.752499999999998</v>
      </c>
      <c r="E36" s="16">
        <f t="shared" si="8"/>
        <v>37.5</v>
      </c>
      <c r="F36" s="16">
        <f t="shared" si="9"/>
        <v>43.1</v>
      </c>
      <c r="G36" s="17">
        <f t="shared" si="10"/>
        <v>2.686452121293105</v>
      </c>
      <c r="H36" s="17">
        <f t="shared" si="11"/>
        <v>6.5921161187488009</v>
      </c>
      <c r="I36" s="18">
        <v>10</v>
      </c>
      <c r="J36" s="8">
        <f t="shared" si="12"/>
        <v>2.1863226232053723E-2</v>
      </c>
    </row>
    <row r="37" spans="2:10">
      <c r="B37">
        <v>11</v>
      </c>
      <c r="C37">
        <f t="shared" si="6"/>
        <v>5</v>
      </c>
      <c r="D37" s="16">
        <f t="shared" si="7"/>
        <v>41.006</v>
      </c>
      <c r="E37" s="16">
        <f t="shared" si="8"/>
        <v>37.6</v>
      </c>
      <c r="F37" s="16">
        <f t="shared" si="9"/>
        <v>43.56</v>
      </c>
      <c r="G37" s="17">
        <f t="shared" si="10"/>
        <v>2.377515509938978</v>
      </c>
      <c r="H37" s="17">
        <f t="shared" si="11"/>
        <v>5.7979698335340633</v>
      </c>
      <c r="I37" s="18">
        <v>11</v>
      </c>
      <c r="J37" s="8">
        <f t="shared" si="12"/>
        <v>2.7075606492774851E-2</v>
      </c>
    </row>
    <row r="38" spans="2:10">
      <c r="B38">
        <v>12</v>
      </c>
      <c r="C38">
        <f t="shared" si="6"/>
        <v>5</v>
      </c>
      <c r="D38" s="16">
        <f t="shared" si="7"/>
        <v>34.100999999999999</v>
      </c>
      <c r="E38" s="16">
        <f t="shared" si="8"/>
        <v>32.4</v>
      </c>
      <c r="F38" s="16">
        <f t="shared" si="9"/>
        <v>37.700000000000003</v>
      </c>
      <c r="G38" s="17">
        <f t="shared" si="10"/>
        <v>2.2510008884938513</v>
      </c>
      <c r="H38" s="17">
        <f t="shared" si="11"/>
        <v>6.6009820488954905</v>
      </c>
      <c r="I38" s="18">
        <v>12</v>
      </c>
      <c r="J38" s="8">
        <f t="shared" si="12"/>
        <v>6.172844478699413E-2</v>
      </c>
    </row>
    <row r="39" spans="2:10">
      <c r="B39">
        <v>13</v>
      </c>
      <c r="C39">
        <f t="shared" si="6"/>
        <v>4</v>
      </c>
      <c r="D39" s="16">
        <f t="shared" si="7"/>
        <v>26.245000000000001</v>
      </c>
      <c r="E39" s="16">
        <f t="shared" si="8"/>
        <v>25.035</v>
      </c>
      <c r="F39" s="16">
        <f t="shared" si="9"/>
        <v>27.745000000000001</v>
      </c>
      <c r="G39" s="17">
        <f t="shared" si="10"/>
        <v>1.2564699227067579</v>
      </c>
      <c r="H39" s="17">
        <f t="shared" si="11"/>
        <v>4.7874639844037263</v>
      </c>
      <c r="I39" s="18">
        <v>13</v>
      </c>
      <c r="J39" s="8">
        <f t="shared" si="12"/>
        <v>3.6718947029889426E-2</v>
      </c>
    </row>
    <row r="40" spans="2:10">
      <c r="B40">
        <v>14</v>
      </c>
      <c r="C40">
        <f t="shared" si="6"/>
        <v>4</v>
      </c>
      <c r="D40" s="16">
        <f t="shared" si="7"/>
        <v>27.369999999999997</v>
      </c>
      <c r="E40" s="16">
        <f t="shared" si="8"/>
        <v>25.5</v>
      </c>
      <c r="F40" s="16">
        <f t="shared" si="9"/>
        <v>28.6</v>
      </c>
      <c r="G40" s="17">
        <f t="shared" si="10"/>
        <v>1.4212201330782059</v>
      </c>
      <c r="H40" s="17">
        <f t="shared" si="11"/>
        <v>5.1926201427775158</v>
      </c>
      <c r="I40" s="18">
        <v>14</v>
      </c>
      <c r="J40" s="8">
        <f t="shared" si="12"/>
        <v>2.530695957903073E-2</v>
      </c>
    </row>
    <row r="41" spans="2:10">
      <c r="B41">
        <v>7</v>
      </c>
      <c r="C41">
        <f t="shared" si="6"/>
        <v>4</v>
      </c>
      <c r="D41" s="16">
        <f t="shared" si="7"/>
        <v>40.518749999999997</v>
      </c>
      <c r="E41" s="16">
        <f t="shared" si="8"/>
        <v>37.799999999999997</v>
      </c>
      <c r="F41" s="16">
        <f t="shared" si="9"/>
        <v>45</v>
      </c>
      <c r="G41" s="17">
        <f t="shared" si="10"/>
        <v>3.1200116853414306</v>
      </c>
      <c r="H41" s="17">
        <f t="shared" si="11"/>
        <v>7.700167663961575</v>
      </c>
      <c r="I41" s="18">
        <v>7</v>
      </c>
      <c r="J41" s="8">
        <f t="shared" si="12"/>
        <v>7.6838316371797832E-2</v>
      </c>
    </row>
    <row r="42" spans="2:10">
      <c r="B42">
        <v>8</v>
      </c>
      <c r="C42">
        <f t="shared" si="6"/>
        <v>4</v>
      </c>
      <c r="D42" s="16">
        <f t="shared" si="7"/>
        <v>13.44125</v>
      </c>
      <c r="E42" s="16">
        <f t="shared" si="8"/>
        <v>12.3</v>
      </c>
      <c r="F42" s="16">
        <f t="shared" si="9"/>
        <v>15.645</v>
      </c>
      <c r="G42" s="17">
        <f t="shared" si="10"/>
        <v>1.498846083937015</v>
      </c>
      <c r="H42" s="17">
        <f t="shared" si="11"/>
        <v>11.151091482838391</v>
      </c>
      <c r="I42" s="18">
        <v>8</v>
      </c>
      <c r="J42" s="8">
        <f t="shared" si="12"/>
        <v>3.5985222338380973E-2</v>
      </c>
    </row>
  </sheetData>
  <sheetCalcPr fullCalcOnLoad="1"/>
  <phoneticPr fontId="3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cp:lastPrinted>2004-08-06T14:47:59Z</cp:lastPrinted>
  <dcterms:created xsi:type="dcterms:W3CDTF">2003-11-05T13:33:29Z</dcterms:created>
  <dcterms:modified xsi:type="dcterms:W3CDTF">2020-04-29T08:37:44Z</dcterms:modified>
</cp:coreProperties>
</file>