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20" yWindow="900" windowWidth="22240" windowHeight="16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<sst xmlns="http://schemas.openxmlformats.org/spreadsheetml/2006/main" count="19" uniqueCount="19">
  <si>
    <t>Log10(E.h.o)</t>
  </si>
  <si>
    <t>38486-1</t>
  </si>
  <si>
    <t>38466-2</t>
  </si>
  <si>
    <t>n</t>
  </si>
  <si>
    <t>x</t>
  </si>
  <si>
    <t>min</t>
  </si>
  <si>
    <t>max</t>
  </si>
  <si>
    <t>s</t>
  </si>
  <si>
    <t>v</t>
  </si>
  <si>
    <t>34060-X</t>
  </si>
  <si>
    <t>38340-X</t>
  </si>
  <si>
    <t>41349-X</t>
  </si>
  <si>
    <t>41454-X</t>
  </si>
  <si>
    <t>42895-X</t>
  </si>
  <si>
    <t>43170-X</t>
  </si>
  <si>
    <t>43947-X</t>
  </si>
  <si>
    <t>E. cf. pseud., n=54-67</t>
  </si>
  <si>
    <t>E. cf. pseud., min</t>
  </si>
  <si>
    <t>E. cf. pseud., max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</si>
</sst>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14.5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8" fontId="0" fillId="2" borderId="0" xfId="0" applyNumberFormat="1" applyFill="1" applyAlignment="1">
      <alignment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88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Geneva"/>
                <a:ea typeface="Geneva"/>
                <a:cs typeface="Geneva"/>
              </a:rPr>
              <a:t>Natural Trap 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75"/>
          <c:w val="0.63725"/>
          <c:h val="0.85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E. cf. pseud., n=54-67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Feuil1!$J$12:$J$19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Feuil1!$K$12:$K$19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Feuil1!$L$12:$L$19</c:f>
              <c:numCache/>
            </c:numRef>
          </c:val>
          <c:smooth val="0"/>
        </c:ser>
        <c:ser>
          <c:idx val="0"/>
          <c:order val="3"/>
          <c:tx>
            <c:strRef>
              <c:f>Feuil1!$M$11</c:f>
              <c:strCache>
                <c:ptCount val="1"/>
                <c:pt idx="0">
                  <c:v>31447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Feuil1!$M$12:$M$19</c:f>
              <c:numCache/>
            </c:numRef>
          </c:val>
          <c:smooth val="0"/>
        </c:ser>
        <c:ser>
          <c:idx val="1"/>
          <c:order val="4"/>
          <c:tx>
            <c:strRef>
              <c:f>Feuil1!$N$11</c:f>
              <c:strCache>
                <c:ptCount val="1"/>
                <c:pt idx="0">
                  <c:v>50818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Feuil1!$N$12:$N$19</c:f>
              <c:numCache/>
            </c:numRef>
          </c:val>
          <c:smooth val="0"/>
        </c:ser>
        <c:ser>
          <c:idx val="2"/>
          <c:order val="5"/>
          <c:tx>
            <c:strRef>
              <c:f>Feuil1!$O$11</c:f>
              <c:strCache>
                <c:ptCount val="1"/>
                <c:pt idx="0">
                  <c:v>52567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Feuil1!$O$12:$O$19</c:f>
              <c:numCache/>
            </c:numRef>
          </c:val>
          <c:smooth val="0"/>
        </c:ser>
        <c:ser>
          <c:idx val="5"/>
          <c:order val="6"/>
          <c:tx>
            <c:strRef>
              <c:f>Feuil1!$P$11</c:f>
              <c:strCache>
                <c:ptCount val="1"/>
                <c:pt idx="0">
                  <c:v>32363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Feuil1!$B$12:$B$19</c:f>
              <c:numCache/>
            </c:numRef>
          </c:cat>
          <c:val>
            <c:numRef>
              <c:f>Feuil1!$P$12:$P$19</c:f>
              <c:numCache/>
            </c:numRef>
          </c:val>
          <c:smooth val="0"/>
        </c:ser>
        <c:ser>
          <c:idx val="9"/>
          <c:order val="7"/>
          <c:tx>
            <c:strRef>
              <c:f>Feuil1!$Q$11</c:f>
              <c:strCache>
                <c:ptCount val="1"/>
                <c:pt idx="0">
                  <c:v>54105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Feuil1!$B$12:$B$19</c:f>
              <c:numCache/>
            </c:numRef>
          </c:cat>
          <c:val>
            <c:numRef>
              <c:f>Feuil1!$Q$12:$Q$19</c:f>
              <c:numCache/>
            </c:numRef>
          </c:val>
          <c:smooth val="0"/>
        </c:ser>
        <c:ser>
          <c:idx val="10"/>
          <c:order val="8"/>
          <c:tx>
            <c:strRef>
              <c:f>Feuil1!$R$11</c:f>
              <c:strCache>
                <c:ptCount val="1"/>
                <c:pt idx="0">
                  <c:v>43947-X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Feuil1!$B$12:$B$19</c:f>
              <c:numCache/>
            </c:numRef>
          </c:cat>
          <c:val>
            <c:numRef>
              <c:f>Feuil1!$R$12:$R$19</c:f>
              <c:numCache/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3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21</xdr:row>
      <xdr:rowOff>57150</xdr:rowOff>
    </xdr:from>
    <xdr:to>
      <xdr:col>14</xdr:col>
      <xdr:colOff>361950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466725" y="3448050"/>
        <a:ext cx="74961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tabSelected="1" workbookViewId="0" topLeftCell="A1">
      <selection activeCell="R29" sqref="R29"/>
    </sheetView>
  </sheetViews>
  <sheetFormatPr defaultColWidth="10.875" defaultRowHeight="12"/>
  <cols>
    <col min="1" max="16384" width="7.125" style="0" customWidth="1"/>
  </cols>
  <sheetData>
    <row r="1" spans="2:75" s="1" customFormat="1" ht="12.75">
      <c r="B1" s="9"/>
      <c r="C1" s="13">
        <v>31447</v>
      </c>
      <c r="D1" s="13">
        <v>50818</v>
      </c>
      <c r="E1" s="13">
        <v>52567</v>
      </c>
      <c r="F1" s="17">
        <v>32363</v>
      </c>
      <c r="G1" s="17">
        <v>54105</v>
      </c>
      <c r="H1" s="17" t="s">
        <v>15</v>
      </c>
      <c r="I1" s="4">
        <v>25970</v>
      </c>
      <c r="J1" s="4">
        <v>25971</v>
      </c>
      <c r="K1" s="10">
        <v>25996</v>
      </c>
      <c r="L1" s="10">
        <v>25998</v>
      </c>
      <c r="M1" s="10">
        <v>25999</v>
      </c>
      <c r="N1" s="4">
        <v>26093</v>
      </c>
      <c r="O1" s="4">
        <v>26146</v>
      </c>
      <c r="P1" s="4">
        <v>26664</v>
      </c>
      <c r="Q1" s="4">
        <v>27472</v>
      </c>
      <c r="R1" s="4">
        <v>27939</v>
      </c>
      <c r="S1" s="4">
        <v>31527</v>
      </c>
      <c r="T1" s="4">
        <v>31599</v>
      </c>
      <c r="U1" s="4">
        <v>32578</v>
      </c>
      <c r="V1" s="4">
        <v>32589</v>
      </c>
      <c r="W1" s="4">
        <v>32820</v>
      </c>
      <c r="X1" s="4">
        <v>32821</v>
      </c>
      <c r="Y1" s="4">
        <v>33006</v>
      </c>
      <c r="Z1" s="4">
        <v>33417</v>
      </c>
      <c r="AA1" s="4">
        <v>33475</v>
      </c>
      <c r="AB1" s="4">
        <v>33498</v>
      </c>
      <c r="AC1" s="4">
        <v>33551</v>
      </c>
      <c r="AD1" s="4">
        <v>33727</v>
      </c>
      <c r="AE1" s="4">
        <v>33802</v>
      </c>
      <c r="AF1" s="4">
        <v>33803</v>
      </c>
      <c r="AG1" s="4" t="s">
        <v>9</v>
      </c>
      <c r="AH1" s="4">
        <v>34274</v>
      </c>
      <c r="AI1" s="4">
        <v>35277</v>
      </c>
      <c r="AJ1" s="4">
        <v>35546</v>
      </c>
      <c r="AK1" s="4">
        <v>35917</v>
      </c>
      <c r="AL1" s="4">
        <v>36086</v>
      </c>
      <c r="AM1" s="4">
        <v>36089</v>
      </c>
      <c r="AN1" s="4">
        <v>36646</v>
      </c>
      <c r="AO1" s="4">
        <v>36863</v>
      </c>
      <c r="AP1" s="4">
        <v>38142</v>
      </c>
      <c r="AQ1" s="4" t="s">
        <v>10</v>
      </c>
      <c r="AR1" s="4">
        <v>38355</v>
      </c>
      <c r="AS1" s="4" t="s">
        <v>1</v>
      </c>
      <c r="AT1" s="4" t="s">
        <v>2</v>
      </c>
      <c r="AU1" s="4">
        <v>38520</v>
      </c>
      <c r="AV1" s="4">
        <v>38539</v>
      </c>
      <c r="AW1" s="4">
        <v>38730</v>
      </c>
      <c r="AX1" s="4">
        <v>38739</v>
      </c>
      <c r="AY1" s="4">
        <v>38925</v>
      </c>
      <c r="AZ1" s="4">
        <v>39095</v>
      </c>
      <c r="BA1" s="4">
        <v>39168</v>
      </c>
      <c r="BB1" s="4">
        <v>39202</v>
      </c>
      <c r="BC1" s="4">
        <v>39505</v>
      </c>
      <c r="BD1" s="4">
        <v>39653</v>
      </c>
      <c r="BE1" s="4">
        <v>39806</v>
      </c>
      <c r="BF1" s="4">
        <v>39876</v>
      </c>
      <c r="BG1" s="4">
        <v>40664</v>
      </c>
      <c r="BH1" s="10" t="s">
        <v>11</v>
      </c>
      <c r="BI1" s="4" t="s">
        <v>12</v>
      </c>
      <c r="BJ1" s="4">
        <v>41600</v>
      </c>
      <c r="BK1" s="4">
        <v>41697</v>
      </c>
      <c r="BL1" s="4">
        <v>41999</v>
      </c>
      <c r="BM1" s="4">
        <v>42087</v>
      </c>
      <c r="BN1" s="4" t="s">
        <v>13</v>
      </c>
      <c r="BO1" s="4" t="s">
        <v>14</v>
      </c>
      <c r="BP1" s="4">
        <v>44345</v>
      </c>
      <c r="BQ1" s="4">
        <v>44374</v>
      </c>
      <c r="BR1" s="4">
        <v>54246</v>
      </c>
      <c r="BS1" s="4">
        <v>54535</v>
      </c>
      <c r="BT1" s="4">
        <v>54550</v>
      </c>
      <c r="BU1" s="4">
        <v>56881</v>
      </c>
      <c r="BV1" s="4">
        <v>57634</v>
      </c>
      <c r="BW1" s="4">
        <v>57637</v>
      </c>
    </row>
    <row r="2" spans="2:75" ht="12.75">
      <c r="B2" s="11">
        <v>7</v>
      </c>
      <c r="C2" s="14">
        <v>58.6</v>
      </c>
      <c r="D2" s="14">
        <v>56</v>
      </c>
      <c r="E2" s="14">
        <v>57</v>
      </c>
      <c r="F2" s="18"/>
      <c r="G2" s="18">
        <v>49.2</v>
      </c>
      <c r="H2" s="18">
        <v>47.4</v>
      </c>
      <c r="I2" s="4"/>
      <c r="J2">
        <v>56.3</v>
      </c>
      <c r="K2" s="10"/>
      <c r="L2">
        <v>50.6</v>
      </c>
      <c r="M2">
        <v>53.7</v>
      </c>
      <c r="N2">
        <v>46</v>
      </c>
      <c r="O2">
        <v>51.5</v>
      </c>
      <c r="P2">
        <v>54.5</v>
      </c>
      <c r="Q2">
        <v>51.3</v>
      </c>
      <c r="R2">
        <v>57.7</v>
      </c>
      <c r="S2">
        <v>53.6</v>
      </c>
      <c r="T2">
        <v>48.2</v>
      </c>
      <c r="U2">
        <v>55</v>
      </c>
      <c r="W2">
        <v>56.8</v>
      </c>
      <c r="Y2">
        <v>60.8</v>
      </c>
      <c r="Z2">
        <v>58.3</v>
      </c>
      <c r="AA2">
        <v>52.3</v>
      </c>
      <c r="AB2">
        <v>58.3</v>
      </c>
      <c r="AC2">
        <v>55.8</v>
      </c>
      <c r="AD2">
        <v>56.3</v>
      </c>
      <c r="AF2">
        <v>53.5</v>
      </c>
      <c r="AG2">
        <v>58.55</v>
      </c>
      <c r="AI2">
        <v>52</v>
      </c>
      <c r="AJ2">
        <v>49</v>
      </c>
      <c r="AK2">
        <v>53.8</v>
      </c>
      <c r="AM2">
        <v>52.9</v>
      </c>
      <c r="AN2">
        <v>48.5</v>
      </c>
      <c r="AO2">
        <v>52.1</v>
      </c>
      <c r="AP2">
        <v>49</v>
      </c>
      <c r="AQ2">
        <v>52.35</v>
      </c>
      <c r="AR2">
        <v>55.2</v>
      </c>
      <c r="AS2">
        <v>48.7</v>
      </c>
      <c r="AT2">
        <v>54.2</v>
      </c>
      <c r="AU2">
        <v>59.2</v>
      </c>
      <c r="AV2">
        <v>45.4</v>
      </c>
      <c r="AW2">
        <v>59</v>
      </c>
      <c r="AY2">
        <v>54.7</v>
      </c>
      <c r="AZ2">
        <v>51.3</v>
      </c>
      <c r="BA2">
        <v>53</v>
      </c>
      <c r="BB2">
        <v>47.5</v>
      </c>
      <c r="BC2">
        <v>51.3</v>
      </c>
      <c r="BD2">
        <v>54.6</v>
      </c>
      <c r="BF2">
        <v>59.2</v>
      </c>
      <c r="BH2">
        <v>54.9</v>
      </c>
      <c r="BI2">
        <v>51</v>
      </c>
      <c r="BJ2">
        <v>50</v>
      </c>
      <c r="BN2">
        <v>51.5</v>
      </c>
      <c r="BO2">
        <v>54.4</v>
      </c>
      <c r="BP2">
        <v>45.9</v>
      </c>
      <c r="BQ2">
        <v>48</v>
      </c>
      <c r="BR2">
        <v>48.2</v>
      </c>
      <c r="BS2">
        <v>55.2</v>
      </c>
      <c r="BT2">
        <v>50.6</v>
      </c>
      <c r="BU2">
        <v>50.8</v>
      </c>
      <c r="BV2">
        <v>51.7</v>
      </c>
      <c r="BW2">
        <v>50.3</v>
      </c>
    </row>
    <row r="3" spans="2:75" ht="12.75">
      <c r="B3">
        <v>1</v>
      </c>
      <c r="C3" s="14">
        <v>90.5</v>
      </c>
      <c r="D3" s="14">
        <v>91</v>
      </c>
      <c r="E3" s="14">
        <v>92</v>
      </c>
      <c r="F3" s="18"/>
      <c r="G3" s="18">
        <v>74</v>
      </c>
      <c r="H3" s="18">
        <v>81.5</v>
      </c>
      <c r="I3">
        <v>90</v>
      </c>
      <c r="J3">
        <v>84</v>
      </c>
      <c r="K3">
        <v>88.5</v>
      </c>
      <c r="L3">
        <v>85</v>
      </c>
      <c r="M3">
        <v>86</v>
      </c>
      <c r="N3">
        <v>82</v>
      </c>
      <c r="O3">
        <v>79</v>
      </c>
      <c r="P3">
        <v>85</v>
      </c>
      <c r="Q3">
        <v>83</v>
      </c>
      <c r="R3">
        <v>85</v>
      </c>
      <c r="S3">
        <v>87.5</v>
      </c>
      <c r="T3">
        <v>85</v>
      </c>
      <c r="U3">
        <v>88.5</v>
      </c>
      <c r="V3">
        <v>87.5</v>
      </c>
      <c r="W3">
        <v>87</v>
      </c>
      <c r="X3">
        <v>90.5</v>
      </c>
      <c r="Y3">
        <v>90.5</v>
      </c>
      <c r="Z3">
        <v>86</v>
      </c>
      <c r="AA3">
        <v>82</v>
      </c>
      <c r="AB3">
        <v>90.5</v>
      </c>
      <c r="AC3">
        <v>85</v>
      </c>
      <c r="AD3">
        <v>84.5</v>
      </c>
      <c r="AE3">
        <v>88.5</v>
      </c>
      <c r="AF3">
        <v>83</v>
      </c>
      <c r="AG3">
        <v>87.5</v>
      </c>
      <c r="AH3">
        <v>84</v>
      </c>
      <c r="AI3">
        <v>85.5</v>
      </c>
      <c r="AJ3">
        <v>81</v>
      </c>
      <c r="AK3">
        <v>88</v>
      </c>
      <c r="AM3">
        <v>82</v>
      </c>
      <c r="AN3">
        <v>83</v>
      </c>
      <c r="AO3">
        <v>84</v>
      </c>
      <c r="AP3">
        <v>82</v>
      </c>
      <c r="AQ3">
        <v>83</v>
      </c>
      <c r="AR3">
        <v>86</v>
      </c>
      <c r="AS3">
        <v>86</v>
      </c>
      <c r="AT3">
        <v>85.5</v>
      </c>
      <c r="AU3">
        <v>86</v>
      </c>
      <c r="AV3">
        <v>83.5</v>
      </c>
      <c r="AW3">
        <v>87</v>
      </c>
      <c r="AY3">
        <v>85</v>
      </c>
      <c r="AZ3">
        <v>87</v>
      </c>
      <c r="BA3">
        <v>85.5</v>
      </c>
      <c r="BB3">
        <v>86</v>
      </c>
      <c r="BC3">
        <v>87.5</v>
      </c>
      <c r="BD3">
        <v>81.5</v>
      </c>
      <c r="BE3">
        <v>89.5</v>
      </c>
      <c r="BF3">
        <v>88</v>
      </c>
      <c r="BG3">
        <v>84.5</v>
      </c>
      <c r="BH3" s="8">
        <v>92.17</v>
      </c>
      <c r="BI3">
        <v>82</v>
      </c>
      <c r="BJ3">
        <v>90.5</v>
      </c>
      <c r="BK3">
        <v>89.5</v>
      </c>
      <c r="BL3">
        <v>83</v>
      </c>
      <c r="BM3">
        <v>88</v>
      </c>
      <c r="BN3">
        <v>89.25</v>
      </c>
      <c r="BO3">
        <v>85.5</v>
      </c>
      <c r="BP3">
        <v>84</v>
      </c>
      <c r="BQ3">
        <v>81</v>
      </c>
      <c r="BR3">
        <v>82</v>
      </c>
      <c r="BS3">
        <v>92</v>
      </c>
      <c r="BT3">
        <v>84</v>
      </c>
      <c r="BU3">
        <v>81</v>
      </c>
      <c r="BV3">
        <v>86</v>
      </c>
      <c r="BW3">
        <v>87</v>
      </c>
    </row>
    <row r="4" spans="2:75" ht="12.75">
      <c r="B4">
        <v>3</v>
      </c>
      <c r="C4" s="14">
        <v>29.6</v>
      </c>
      <c r="D4" s="14">
        <v>29.1</v>
      </c>
      <c r="E4" s="14">
        <v>30.3</v>
      </c>
      <c r="F4" s="18">
        <v>25</v>
      </c>
      <c r="G4" s="18">
        <v>22.7</v>
      </c>
      <c r="H4" s="18">
        <v>23.7</v>
      </c>
      <c r="I4">
        <v>25.7</v>
      </c>
      <c r="J4">
        <v>25.3</v>
      </c>
      <c r="K4">
        <v>26.8</v>
      </c>
      <c r="L4">
        <v>26.7</v>
      </c>
      <c r="M4">
        <v>26.7</v>
      </c>
      <c r="N4">
        <v>25.5</v>
      </c>
      <c r="O4">
        <v>24.4</v>
      </c>
      <c r="P4">
        <v>25.9</v>
      </c>
      <c r="Q4">
        <v>26.5</v>
      </c>
      <c r="R4">
        <v>26.5</v>
      </c>
      <c r="S4">
        <v>26.4</v>
      </c>
      <c r="T4">
        <v>26.4</v>
      </c>
      <c r="U4">
        <v>25.9</v>
      </c>
      <c r="V4">
        <v>27.3</v>
      </c>
      <c r="W4">
        <v>25.7</v>
      </c>
      <c r="X4">
        <v>25.2</v>
      </c>
      <c r="Y4">
        <v>26.6</v>
      </c>
      <c r="Z4">
        <v>27.6</v>
      </c>
      <c r="AA4">
        <v>26.3</v>
      </c>
      <c r="AB4">
        <v>25.9</v>
      </c>
      <c r="AC4">
        <v>24.7</v>
      </c>
      <c r="AD4">
        <v>26.5</v>
      </c>
      <c r="AE4">
        <v>28</v>
      </c>
      <c r="AF4">
        <v>26.1</v>
      </c>
      <c r="AG4">
        <v>25.4</v>
      </c>
      <c r="AH4">
        <v>25.9</v>
      </c>
      <c r="AI4">
        <v>27.9</v>
      </c>
      <c r="AJ4">
        <v>26.3</v>
      </c>
      <c r="AK4">
        <v>25.1</v>
      </c>
      <c r="AL4">
        <v>27</v>
      </c>
      <c r="AM4">
        <v>25.5</v>
      </c>
      <c r="AN4">
        <v>25.7</v>
      </c>
      <c r="AO4">
        <v>26.2</v>
      </c>
      <c r="AP4">
        <v>25.3</v>
      </c>
      <c r="AQ4">
        <v>25.45</v>
      </c>
      <c r="AR4">
        <v>26.2</v>
      </c>
      <c r="AS4">
        <v>26.8</v>
      </c>
      <c r="AT4">
        <v>27.6</v>
      </c>
      <c r="AU4">
        <v>27.5</v>
      </c>
      <c r="AV4">
        <v>26.4</v>
      </c>
      <c r="AW4">
        <v>27.3</v>
      </c>
      <c r="AX4">
        <v>25.5</v>
      </c>
      <c r="AY4">
        <v>26.4</v>
      </c>
      <c r="AZ4">
        <v>25.3</v>
      </c>
      <c r="BA4">
        <v>27.5</v>
      </c>
      <c r="BB4">
        <v>26.4</v>
      </c>
      <c r="BC4">
        <v>26</v>
      </c>
      <c r="BD4">
        <v>25.6</v>
      </c>
      <c r="BE4">
        <v>27.5</v>
      </c>
      <c r="BF4">
        <v>27.4</v>
      </c>
      <c r="BG4">
        <v>27.6</v>
      </c>
      <c r="BH4" s="8">
        <v>26.5</v>
      </c>
      <c r="BI4">
        <v>25.95</v>
      </c>
      <c r="BJ4">
        <v>27.1</v>
      </c>
      <c r="BK4">
        <v>26</v>
      </c>
      <c r="BL4">
        <v>26.5</v>
      </c>
      <c r="BM4">
        <v>28</v>
      </c>
      <c r="BN4">
        <v>27.3</v>
      </c>
      <c r="BO4">
        <v>25.5</v>
      </c>
      <c r="BP4">
        <v>25.8</v>
      </c>
      <c r="BQ4">
        <v>25.5</v>
      </c>
      <c r="BR4">
        <v>25.5</v>
      </c>
      <c r="BS4">
        <v>26.6</v>
      </c>
      <c r="BT4">
        <v>26.3</v>
      </c>
      <c r="BU4">
        <v>25.5</v>
      </c>
      <c r="BV4">
        <v>27.1</v>
      </c>
      <c r="BW4">
        <v>26.5</v>
      </c>
    </row>
    <row r="5" spans="2:75" ht="12.75">
      <c r="B5">
        <v>4</v>
      </c>
      <c r="C5" s="14">
        <v>47</v>
      </c>
      <c r="D5" s="14">
        <v>46</v>
      </c>
      <c r="E5" s="14">
        <v>47</v>
      </c>
      <c r="F5" s="18"/>
      <c r="G5" s="18">
        <v>38</v>
      </c>
      <c r="H5" s="18">
        <v>40</v>
      </c>
      <c r="I5">
        <v>42</v>
      </c>
      <c r="L5">
        <v>43</v>
      </c>
      <c r="M5">
        <v>44.5</v>
      </c>
      <c r="N5">
        <v>41.5</v>
      </c>
      <c r="O5">
        <v>40</v>
      </c>
      <c r="P5">
        <v>42</v>
      </c>
      <c r="Q5">
        <v>40</v>
      </c>
      <c r="R5">
        <v>42.5</v>
      </c>
      <c r="S5">
        <v>41</v>
      </c>
      <c r="T5">
        <v>44.5</v>
      </c>
      <c r="U5">
        <v>44.5</v>
      </c>
      <c r="V5">
        <v>43.5</v>
      </c>
      <c r="W5">
        <v>42</v>
      </c>
      <c r="Y5">
        <v>43</v>
      </c>
      <c r="Z5">
        <v>43.5</v>
      </c>
      <c r="AA5">
        <v>42</v>
      </c>
      <c r="AB5">
        <v>45.5</v>
      </c>
      <c r="AC5">
        <v>40</v>
      </c>
      <c r="AD5">
        <v>40.5</v>
      </c>
      <c r="AE5">
        <v>46</v>
      </c>
      <c r="AF5">
        <v>44</v>
      </c>
      <c r="AG5">
        <v>41.5</v>
      </c>
      <c r="AI5">
        <v>43.5</v>
      </c>
      <c r="AJ5">
        <v>42.5</v>
      </c>
      <c r="AK5">
        <v>43</v>
      </c>
      <c r="AL5">
        <v>44.5</v>
      </c>
      <c r="AM5">
        <v>43</v>
      </c>
      <c r="AN5">
        <v>41</v>
      </c>
      <c r="AP5">
        <v>41.5</v>
      </c>
      <c r="AQ5">
        <v>42.5</v>
      </c>
      <c r="AR5">
        <v>42</v>
      </c>
      <c r="AS5">
        <v>41</v>
      </c>
      <c r="AT5">
        <v>44</v>
      </c>
      <c r="AU5">
        <v>43</v>
      </c>
      <c r="AV5">
        <v>43</v>
      </c>
      <c r="AW5">
        <v>43.5</v>
      </c>
      <c r="AY5">
        <v>41</v>
      </c>
      <c r="AZ5">
        <v>43.5</v>
      </c>
      <c r="BA5">
        <v>43.5</v>
      </c>
      <c r="BB5">
        <v>44</v>
      </c>
      <c r="BC5">
        <v>42</v>
      </c>
      <c r="BD5">
        <v>40.5</v>
      </c>
      <c r="BF5">
        <v>43</v>
      </c>
      <c r="BH5" s="8">
        <v>43.333333333333336</v>
      </c>
      <c r="BI5">
        <v>43.25</v>
      </c>
      <c r="BJ5">
        <v>41.5</v>
      </c>
      <c r="BK5">
        <v>41.5</v>
      </c>
      <c r="BL5">
        <v>43</v>
      </c>
      <c r="BM5">
        <v>44.5</v>
      </c>
      <c r="BN5">
        <v>45.5</v>
      </c>
      <c r="BO5">
        <v>41.5</v>
      </c>
      <c r="BP5">
        <v>43</v>
      </c>
      <c r="BQ5">
        <v>43</v>
      </c>
      <c r="BR5">
        <v>43</v>
      </c>
      <c r="BS5">
        <v>44</v>
      </c>
      <c r="BT5" s="5">
        <v>42</v>
      </c>
      <c r="BU5">
        <v>41</v>
      </c>
      <c r="BV5">
        <v>41</v>
      </c>
      <c r="BW5">
        <v>41</v>
      </c>
    </row>
    <row r="6" spans="2:75" ht="12.75">
      <c r="B6">
        <v>5</v>
      </c>
      <c r="C6" s="14">
        <v>33.5</v>
      </c>
      <c r="D6" s="14">
        <v>34</v>
      </c>
      <c r="E6" s="14">
        <v>35</v>
      </c>
      <c r="F6" s="18"/>
      <c r="G6" s="18">
        <v>31</v>
      </c>
      <c r="H6" s="18">
        <v>31.5</v>
      </c>
      <c r="I6">
        <v>31</v>
      </c>
      <c r="L6">
        <v>31</v>
      </c>
      <c r="M6">
        <v>33</v>
      </c>
      <c r="N6">
        <v>32.5</v>
      </c>
      <c r="O6">
        <v>32.5</v>
      </c>
      <c r="P6">
        <v>31.5</v>
      </c>
      <c r="Q6">
        <v>30.5</v>
      </c>
      <c r="R6">
        <v>31</v>
      </c>
      <c r="S6">
        <v>30.5</v>
      </c>
      <c r="T6">
        <v>31.5</v>
      </c>
      <c r="U6">
        <v>31.5</v>
      </c>
      <c r="V6">
        <v>31</v>
      </c>
      <c r="W6">
        <v>32</v>
      </c>
      <c r="Y6">
        <v>30</v>
      </c>
      <c r="Z6">
        <v>31</v>
      </c>
      <c r="AA6">
        <v>32</v>
      </c>
      <c r="AB6">
        <v>32.5</v>
      </c>
      <c r="AC6">
        <v>29.5</v>
      </c>
      <c r="AD6">
        <v>31</v>
      </c>
      <c r="AE6">
        <v>34</v>
      </c>
      <c r="AF6">
        <v>32</v>
      </c>
      <c r="AG6">
        <v>30.75</v>
      </c>
      <c r="AH6">
        <v>30</v>
      </c>
      <c r="AI6">
        <v>31.5</v>
      </c>
      <c r="AJ6">
        <v>31</v>
      </c>
      <c r="AK6">
        <v>32.5</v>
      </c>
      <c r="AL6">
        <v>31</v>
      </c>
      <c r="AM6">
        <v>32</v>
      </c>
      <c r="AN6">
        <v>31</v>
      </c>
      <c r="AP6">
        <v>32</v>
      </c>
      <c r="AQ6">
        <v>31</v>
      </c>
      <c r="AR6">
        <v>31</v>
      </c>
      <c r="AS6">
        <v>33</v>
      </c>
      <c r="AT6">
        <v>31.5</v>
      </c>
      <c r="AU6">
        <v>31</v>
      </c>
      <c r="AV6">
        <v>31.5</v>
      </c>
      <c r="AW6">
        <v>31</v>
      </c>
      <c r="AY6">
        <v>30</v>
      </c>
      <c r="AZ6">
        <v>31</v>
      </c>
      <c r="BA6">
        <v>31</v>
      </c>
      <c r="BB6">
        <v>32</v>
      </c>
      <c r="BC6">
        <v>31</v>
      </c>
      <c r="BD6">
        <v>31</v>
      </c>
      <c r="BE6">
        <v>30</v>
      </c>
      <c r="BF6">
        <v>30</v>
      </c>
      <c r="BH6" s="8">
        <v>32.333333333333336</v>
      </c>
      <c r="BI6">
        <v>32.25</v>
      </c>
      <c r="BJ6">
        <v>31</v>
      </c>
      <c r="BK6">
        <v>30</v>
      </c>
      <c r="BL6">
        <v>30</v>
      </c>
      <c r="BM6">
        <v>33</v>
      </c>
      <c r="BN6">
        <v>33.25</v>
      </c>
      <c r="BO6">
        <v>30.5</v>
      </c>
      <c r="BP6">
        <v>30</v>
      </c>
      <c r="BQ6">
        <v>33</v>
      </c>
      <c r="BR6">
        <v>31</v>
      </c>
      <c r="BS6">
        <v>34</v>
      </c>
      <c r="BT6">
        <v>31</v>
      </c>
      <c r="BU6">
        <v>32</v>
      </c>
      <c r="BV6">
        <v>33</v>
      </c>
      <c r="BW6">
        <v>32</v>
      </c>
    </row>
    <row r="7" spans="2:8" ht="12.75">
      <c r="B7">
        <v>6</v>
      </c>
      <c r="C7" s="14"/>
      <c r="D7" s="14"/>
      <c r="E7" s="14"/>
      <c r="F7" s="18"/>
      <c r="G7" s="18"/>
      <c r="H7" s="18"/>
    </row>
    <row r="8" spans="2:75" ht="12.75">
      <c r="B8">
        <v>14</v>
      </c>
      <c r="C8" s="14">
        <v>42</v>
      </c>
      <c r="D8" s="14">
        <v>40</v>
      </c>
      <c r="E8" s="14">
        <v>41</v>
      </c>
      <c r="F8" s="18">
        <v>33</v>
      </c>
      <c r="G8" s="18">
        <v>32</v>
      </c>
      <c r="H8" s="18">
        <v>35</v>
      </c>
      <c r="I8">
        <v>36.5</v>
      </c>
      <c r="J8">
        <v>35.5</v>
      </c>
      <c r="K8">
        <v>37</v>
      </c>
      <c r="L8">
        <v>36</v>
      </c>
      <c r="M8">
        <v>38.5</v>
      </c>
      <c r="N8">
        <v>36</v>
      </c>
      <c r="O8">
        <v>34.5</v>
      </c>
      <c r="P8">
        <v>37.5</v>
      </c>
      <c r="Q8">
        <v>36</v>
      </c>
      <c r="R8">
        <v>38</v>
      </c>
      <c r="T8">
        <v>40.5</v>
      </c>
      <c r="U8">
        <v>39</v>
      </c>
      <c r="V8">
        <v>39</v>
      </c>
      <c r="W8">
        <v>35</v>
      </c>
      <c r="X8">
        <v>36.5</v>
      </c>
      <c r="Y8">
        <v>36</v>
      </c>
      <c r="Z8">
        <v>39</v>
      </c>
      <c r="AA8">
        <v>35.5</v>
      </c>
      <c r="AB8">
        <v>38.5</v>
      </c>
      <c r="AC8">
        <v>37</v>
      </c>
      <c r="AD8">
        <v>36</v>
      </c>
      <c r="AE8">
        <v>39.5</v>
      </c>
      <c r="AF8">
        <v>35.5</v>
      </c>
      <c r="AG8">
        <v>35</v>
      </c>
      <c r="AH8">
        <v>34</v>
      </c>
      <c r="AI8">
        <v>38</v>
      </c>
      <c r="AJ8">
        <v>38</v>
      </c>
      <c r="AK8">
        <v>37</v>
      </c>
      <c r="AM8">
        <v>35.5</v>
      </c>
      <c r="AN8">
        <v>36</v>
      </c>
      <c r="AO8">
        <v>39</v>
      </c>
      <c r="AP8">
        <v>36.5</v>
      </c>
      <c r="AQ8">
        <v>36</v>
      </c>
      <c r="AR8">
        <v>37</v>
      </c>
      <c r="AS8">
        <v>38</v>
      </c>
      <c r="AT8">
        <v>38.5</v>
      </c>
      <c r="AU8">
        <v>38.5</v>
      </c>
      <c r="AV8">
        <v>36</v>
      </c>
      <c r="AW8">
        <v>36</v>
      </c>
      <c r="AX8">
        <v>36</v>
      </c>
      <c r="AY8">
        <v>36.5</v>
      </c>
      <c r="AZ8">
        <v>38</v>
      </c>
      <c r="BA8">
        <v>41</v>
      </c>
      <c r="BB8">
        <v>38.5</v>
      </c>
      <c r="BC8">
        <v>36.5</v>
      </c>
      <c r="BD8">
        <v>37</v>
      </c>
      <c r="BE8">
        <v>35.5</v>
      </c>
      <c r="BF8">
        <v>35</v>
      </c>
      <c r="BG8">
        <v>35.5</v>
      </c>
      <c r="BH8">
        <v>36</v>
      </c>
      <c r="BI8">
        <v>36.25</v>
      </c>
      <c r="BJ8">
        <v>38</v>
      </c>
      <c r="BK8">
        <v>36</v>
      </c>
      <c r="BM8">
        <v>38</v>
      </c>
      <c r="BN8">
        <v>39</v>
      </c>
      <c r="BO8">
        <v>36</v>
      </c>
      <c r="BP8">
        <v>37</v>
      </c>
      <c r="BQ8">
        <v>36</v>
      </c>
      <c r="BR8">
        <v>36</v>
      </c>
      <c r="BS8">
        <v>37</v>
      </c>
      <c r="BT8" s="5">
        <v>36</v>
      </c>
      <c r="BU8">
        <v>35</v>
      </c>
      <c r="BV8">
        <v>37</v>
      </c>
      <c r="BW8">
        <v>37</v>
      </c>
    </row>
    <row r="9" spans="2:75" ht="12.75">
      <c r="B9">
        <v>10</v>
      </c>
      <c r="C9" s="14">
        <v>69</v>
      </c>
      <c r="D9" s="14">
        <v>69.8</v>
      </c>
      <c r="E9" s="14">
        <v>75.2</v>
      </c>
      <c r="F9" s="20"/>
      <c r="G9" s="18">
        <v>61</v>
      </c>
      <c r="H9" s="18">
        <v>66.5</v>
      </c>
      <c r="I9">
        <v>71</v>
      </c>
      <c r="K9">
        <v>69</v>
      </c>
      <c r="L9">
        <v>67</v>
      </c>
      <c r="M9">
        <v>68</v>
      </c>
      <c r="N9">
        <v>64</v>
      </c>
      <c r="O9">
        <v>62</v>
      </c>
      <c r="P9">
        <v>66</v>
      </c>
      <c r="Q9">
        <v>68</v>
      </c>
      <c r="R9">
        <v>69</v>
      </c>
      <c r="S9">
        <v>70</v>
      </c>
      <c r="T9">
        <v>69</v>
      </c>
      <c r="U9">
        <v>67</v>
      </c>
      <c r="V9">
        <v>66</v>
      </c>
      <c r="W9">
        <v>64</v>
      </c>
      <c r="X9">
        <v>73</v>
      </c>
      <c r="Y9">
        <v>73</v>
      </c>
      <c r="Z9">
        <v>69</v>
      </c>
      <c r="AA9">
        <v>65</v>
      </c>
      <c r="AB9">
        <v>72.3</v>
      </c>
      <c r="AC9">
        <v>69</v>
      </c>
      <c r="AD9">
        <v>60</v>
      </c>
      <c r="AE9">
        <v>69</v>
      </c>
      <c r="AF9">
        <v>65</v>
      </c>
      <c r="AG9">
        <v>71.5</v>
      </c>
      <c r="AH9">
        <v>61</v>
      </c>
      <c r="AI9">
        <v>67</v>
      </c>
      <c r="AJ9">
        <v>65</v>
      </c>
      <c r="AK9">
        <v>69</v>
      </c>
      <c r="AM9">
        <v>60</v>
      </c>
      <c r="AN9">
        <v>67</v>
      </c>
      <c r="AP9">
        <v>62</v>
      </c>
      <c r="AQ9">
        <v>66</v>
      </c>
      <c r="AR9">
        <v>69</v>
      </c>
      <c r="AS9">
        <v>68</v>
      </c>
      <c r="AT9">
        <v>68</v>
      </c>
      <c r="AU9">
        <v>68</v>
      </c>
      <c r="AV9">
        <v>66</v>
      </c>
      <c r="AX9">
        <v>63</v>
      </c>
      <c r="AY9">
        <v>67</v>
      </c>
      <c r="AZ9">
        <v>70</v>
      </c>
      <c r="BA9">
        <v>67</v>
      </c>
      <c r="BB9">
        <v>68</v>
      </c>
      <c r="BC9">
        <v>70</v>
      </c>
      <c r="BD9">
        <v>65</v>
      </c>
      <c r="BF9">
        <v>70.8</v>
      </c>
      <c r="BG9">
        <v>67</v>
      </c>
      <c r="BH9">
        <v>78.5</v>
      </c>
      <c r="BI9">
        <v>63</v>
      </c>
      <c r="BJ9">
        <v>75</v>
      </c>
      <c r="BN9">
        <v>70.4</v>
      </c>
      <c r="BO9">
        <v>67.5</v>
      </c>
      <c r="BP9">
        <v>70.5</v>
      </c>
      <c r="BQ9">
        <v>60.9</v>
      </c>
      <c r="BR9">
        <v>71.2</v>
      </c>
      <c r="BS9">
        <v>71.8</v>
      </c>
      <c r="BT9" s="5">
        <v>65.9</v>
      </c>
      <c r="BU9">
        <v>66.3</v>
      </c>
      <c r="BV9">
        <v>74.6</v>
      </c>
      <c r="BW9">
        <v>71</v>
      </c>
    </row>
    <row r="10" spans="2:75" ht="12.75">
      <c r="B10" s="12">
        <v>13</v>
      </c>
      <c r="C10" s="14">
        <v>12</v>
      </c>
      <c r="D10" s="14">
        <v>14.2</v>
      </c>
      <c r="E10" s="14">
        <v>14.3</v>
      </c>
      <c r="F10" s="20"/>
      <c r="G10" s="18">
        <v>11.9</v>
      </c>
      <c r="H10" s="18">
        <v>15.3</v>
      </c>
      <c r="I10" s="12">
        <v>11</v>
      </c>
      <c r="J10" s="12"/>
      <c r="K10" s="12">
        <v>11</v>
      </c>
      <c r="L10">
        <v>10</v>
      </c>
      <c r="M10">
        <v>9</v>
      </c>
      <c r="N10">
        <v>10</v>
      </c>
      <c r="O10">
        <v>11</v>
      </c>
      <c r="P10">
        <v>13</v>
      </c>
      <c r="Q10">
        <v>10</v>
      </c>
      <c r="R10">
        <v>10</v>
      </c>
      <c r="S10">
        <v>9</v>
      </c>
      <c r="T10">
        <v>9</v>
      </c>
      <c r="U10">
        <v>13</v>
      </c>
      <c r="V10">
        <v>10</v>
      </c>
      <c r="W10">
        <v>16</v>
      </c>
      <c r="X10">
        <v>8</v>
      </c>
      <c r="Y10">
        <v>11</v>
      </c>
      <c r="Z10">
        <v>9</v>
      </c>
      <c r="AA10">
        <v>9</v>
      </c>
      <c r="AB10">
        <v>14</v>
      </c>
      <c r="AC10">
        <v>9</v>
      </c>
      <c r="AD10">
        <v>10</v>
      </c>
      <c r="AE10">
        <v>10</v>
      </c>
      <c r="AF10">
        <v>10</v>
      </c>
      <c r="AG10">
        <v>9</v>
      </c>
      <c r="AH10">
        <v>11</v>
      </c>
      <c r="AI10">
        <v>9</v>
      </c>
      <c r="AJ10">
        <v>10</v>
      </c>
      <c r="AK10">
        <v>9</v>
      </c>
      <c r="AM10">
        <v>11</v>
      </c>
      <c r="AN10">
        <v>10</v>
      </c>
      <c r="AP10">
        <v>11</v>
      </c>
      <c r="AQ10">
        <v>9.5</v>
      </c>
      <c r="AR10">
        <v>9</v>
      </c>
      <c r="AS10">
        <v>8</v>
      </c>
      <c r="AT10">
        <v>9</v>
      </c>
      <c r="AU10">
        <v>10</v>
      </c>
      <c r="AV10">
        <v>10</v>
      </c>
      <c r="AW10" s="12"/>
      <c r="AX10">
        <v>11</v>
      </c>
      <c r="AY10">
        <v>9</v>
      </c>
      <c r="AZ10">
        <v>10</v>
      </c>
      <c r="BA10">
        <v>10</v>
      </c>
      <c r="BB10">
        <v>10</v>
      </c>
      <c r="BC10">
        <v>9</v>
      </c>
      <c r="BD10">
        <v>8</v>
      </c>
      <c r="BF10">
        <v>13.4</v>
      </c>
      <c r="BG10">
        <v>10</v>
      </c>
      <c r="BH10">
        <v>13.6</v>
      </c>
      <c r="BI10">
        <v>11</v>
      </c>
      <c r="BJ10">
        <v>7</v>
      </c>
      <c r="BN10">
        <v>12.1</v>
      </c>
      <c r="BO10">
        <v>12.5</v>
      </c>
      <c r="BP10">
        <v>13.4</v>
      </c>
      <c r="BQ10">
        <v>16.1</v>
      </c>
      <c r="BR10">
        <v>11.8</v>
      </c>
      <c r="BS10">
        <v>11.8</v>
      </c>
      <c r="BT10" s="5">
        <v>13.3</v>
      </c>
      <c r="BU10">
        <v>15.7</v>
      </c>
      <c r="BV10">
        <v>11.3</v>
      </c>
      <c r="BW10">
        <v>14.6</v>
      </c>
    </row>
    <row r="11" spans="1:40" ht="12.75">
      <c r="A11" t="s">
        <v>0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/>
      <c r="J11" s="2" t="s">
        <v>16</v>
      </c>
      <c r="K11" s="2" t="s">
        <v>17</v>
      </c>
      <c r="L11" s="2" t="s">
        <v>18</v>
      </c>
      <c r="M11" s="15">
        <f aca="true" t="shared" si="0" ref="M11:R11">C1</f>
        <v>31447</v>
      </c>
      <c r="N11" s="15">
        <f t="shared" si="0"/>
        <v>50818</v>
      </c>
      <c r="O11" s="15">
        <f t="shared" si="0"/>
        <v>52567</v>
      </c>
      <c r="P11" s="19">
        <f t="shared" si="0"/>
        <v>32363</v>
      </c>
      <c r="Q11" s="19">
        <f t="shared" si="0"/>
        <v>54105</v>
      </c>
      <c r="R11" s="19" t="str">
        <f t="shared" si="0"/>
        <v>43947-X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75">
      <c r="A12" s="3">
        <v>1.682</v>
      </c>
      <c r="B12">
        <v>7</v>
      </c>
      <c r="C12" s="6">
        <f>COUNT(I2:BW2)</f>
        <v>54</v>
      </c>
      <c r="D12" s="7">
        <f>AVERAGE(I2:BW2)</f>
        <v>52.8611111111111</v>
      </c>
      <c r="E12" s="7">
        <f>MIN(I2:BW2)</f>
        <v>45.4</v>
      </c>
      <c r="F12" s="7">
        <f>MAX(I2:BW2)</f>
        <v>60.8</v>
      </c>
      <c r="G12" s="3">
        <f>STDEV(I2:BW2)</f>
        <v>3.735155103580032</v>
      </c>
      <c r="H12" s="8">
        <f>100*G12/D12</f>
        <v>7.065979176504529</v>
      </c>
      <c r="I12">
        <v>7</v>
      </c>
      <c r="J12" s="3">
        <f>LOG10(D12)-$A12</f>
        <v>0.041136287519733195</v>
      </c>
      <c r="K12" s="3">
        <f aca="true" t="shared" si="1" ref="K12:L20">LOG10(E12)-$A12</f>
        <v>-0.024944147142895945</v>
      </c>
      <c r="L12" s="3">
        <f t="shared" si="1"/>
        <v>0.10190357927273497</v>
      </c>
      <c r="M12" s="16">
        <f>LOG10(C2)-$A12</f>
        <v>0.08589761601809065</v>
      </c>
      <c r="N12" s="16">
        <f aca="true" t="shared" si="2" ref="N12:O16">LOG10(D2)-$A12</f>
        <v>0.06618802700620052</v>
      </c>
      <c r="O12" s="16">
        <f t="shared" si="2"/>
        <v>0.07387485567249152</v>
      </c>
      <c r="P12" s="20"/>
      <c r="Q12" s="20">
        <f aca="true" t="shared" si="3" ref="Q12:R16">LOG10(G2)-$A12</f>
        <v>0.009965102767360401</v>
      </c>
      <c r="R12" s="20">
        <f t="shared" si="3"/>
        <v>-0.006221658325914925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2.75">
      <c r="A13" s="3">
        <v>1.884</v>
      </c>
      <c r="B13">
        <v>1</v>
      </c>
      <c r="C13" s="6">
        <f aca="true" t="shared" si="4" ref="C13:C20">COUNT(I3:BW3)</f>
        <v>65</v>
      </c>
      <c r="D13" s="7">
        <f aca="true" t="shared" si="5" ref="D13:D20">AVERAGE(I3:BW3)</f>
        <v>85.67569230769232</v>
      </c>
      <c r="E13" s="7">
        <f aca="true" t="shared" si="6" ref="E13:E20">MIN(I3:BW3)</f>
        <v>79</v>
      </c>
      <c r="F13" s="7">
        <f aca="true" t="shared" si="7" ref="F13:F20">MAX(I3:BW3)</f>
        <v>92.17</v>
      </c>
      <c r="G13" s="3">
        <f aca="true" t="shared" si="8" ref="G13:G20">STDEV(I3:BW3)</f>
        <v>2.973962513019649</v>
      </c>
      <c r="H13" s="8">
        <f aca="true" t="shared" si="9" ref="H13:H20">100*G13/D13</f>
        <v>3.471185855538905</v>
      </c>
      <c r="I13">
        <v>1</v>
      </c>
      <c r="J13" s="3">
        <f aca="true" t="shared" si="10" ref="J13:J20">LOG10(D13)-$A13</f>
        <v>0.04885762245931091</v>
      </c>
      <c r="K13" s="3">
        <f t="shared" si="1"/>
        <v>0.013627091290441484</v>
      </c>
      <c r="L13" s="3">
        <f t="shared" si="1"/>
        <v>0.08058958748990341</v>
      </c>
      <c r="M13" s="16">
        <f>LOG10(C3)-$A13</f>
        <v>0.0726485792052034</v>
      </c>
      <c r="N13" s="16">
        <f t="shared" si="2"/>
        <v>0.07504139232109375</v>
      </c>
      <c r="O13" s="16">
        <f t="shared" si="2"/>
        <v>0.07978782734555545</v>
      </c>
      <c r="P13" s="20"/>
      <c r="Q13" s="20">
        <f t="shared" si="3"/>
        <v>-0.01476828026902366</v>
      </c>
      <c r="R13" s="20">
        <f t="shared" si="3"/>
        <v>0.027157608739976746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2.75">
      <c r="A14" s="3">
        <v>1.39</v>
      </c>
      <c r="B14">
        <v>3</v>
      </c>
      <c r="C14" s="6">
        <f t="shared" si="4"/>
        <v>67</v>
      </c>
      <c r="D14" s="7">
        <f t="shared" si="5"/>
        <v>26.31343283582089</v>
      </c>
      <c r="E14" s="7">
        <f t="shared" si="6"/>
        <v>24.4</v>
      </c>
      <c r="F14" s="7">
        <f t="shared" si="7"/>
        <v>28</v>
      </c>
      <c r="G14" s="3">
        <f t="shared" si="8"/>
        <v>0.831600414387022</v>
      </c>
      <c r="H14" s="8">
        <f t="shared" si="9"/>
        <v>3.1603645923953767</v>
      </c>
      <c r="I14">
        <v>3</v>
      </c>
      <c r="J14" s="3">
        <f t="shared" si="10"/>
        <v>0.030177509598495522</v>
      </c>
      <c r="K14" s="3">
        <f t="shared" si="1"/>
        <v>-0.0026101736612704762</v>
      </c>
      <c r="L14" s="3">
        <f t="shared" si="1"/>
        <v>0.057158031342219306</v>
      </c>
      <c r="M14" s="16">
        <f>LOG10(C4)-$A14</f>
        <v>0.08129171105893862</v>
      </c>
      <c r="N14" s="16">
        <f t="shared" si="2"/>
        <v>0.07389298898590746</v>
      </c>
      <c r="O14" s="16">
        <f t="shared" si="2"/>
        <v>0.09144262850230511</v>
      </c>
      <c r="P14" s="20">
        <f>LOG10(F4)-$A14</f>
        <v>0.007940008672037813</v>
      </c>
      <c r="Q14" s="20">
        <f t="shared" si="3"/>
        <v>-0.03397414280687716</v>
      </c>
      <c r="R14" s="20">
        <f t="shared" si="3"/>
        <v>-0.015251653989896141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2.75">
      <c r="A15" s="3">
        <v>1.614</v>
      </c>
      <c r="B15">
        <v>4</v>
      </c>
      <c r="C15" s="6">
        <f t="shared" si="4"/>
        <v>59</v>
      </c>
      <c r="D15" s="7">
        <f t="shared" si="5"/>
        <v>42.620056497175135</v>
      </c>
      <c r="E15" s="7">
        <f t="shared" si="6"/>
        <v>40</v>
      </c>
      <c r="F15" s="7">
        <f t="shared" si="7"/>
        <v>46</v>
      </c>
      <c r="G15" s="3">
        <f t="shared" si="8"/>
        <v>1.4303155201475954</v>
      </c>
      <c r="H15" s="8">
        <f t="shared" si="9"/>
        <v>3.355968146692619</v>
      </c>
      <c r="I15">
        <v>4</v>
      </c>
      <c r="J15" s="3">
        <f t="shared" si="10"/>
        <v>0.015614021079617624</v>
      </c>
      <c r="K15" s="3">
        <f t="shared" si="1"/>
        <v>-0.011940008672037816</v>
      </c>
      <c r="L15" s="3">
        <f t="shared" si="1"/>
        <v>0.04875783168157399</v>
      </c>
      <c r="M15" s="16">
        <f>LOG10(C5)-$A15</f>
        <v>0.05809785793571742</v>
      </c>
      <c r="N15" s="16">
        <f t="shared" si="2"/>
        <v>0.04875783168157399</v>
      </c>
      <c r="O15" s="16">
        <f t="shared" si="2"/>
        <v>0.05809785793571742</v>
      </c>
      <c r="P15" s="20"/>
      <c r="Q15" s="20">
        <f t="shared" si="3"/>
        <v>-0.034216403383189986</v>
      </c>
      <c r="R15" s="20">
        <f t="shared" si="3"/>
        <v>-0.011940008672037816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2.75">
      <c r="A16" s="3">
        <v>1.489</v>
      </c>
      <c r="B16">
        <v>5</v>
      </c>
      <c r="C16" s="6">
        <f t="shared" si="4"/>
        <v>61</v>
      </c>
      <c r="D16" s="7">
        <f t="shared" si="5"/>
        <v>31.435792349726775</v>
      </c>
      <c r="E16" s="7">
        <f t="shared" si="6"/>
        <v>29.5</v>
      </c>
      <c r="F16" s="7">
        <f t="shared" si="7"/>
        <v>34</v>
      </c>
      <c r="G16" s="3">
        <f t="shared" si="8"/>
        <v>1.035860869686634</v>
      </c>
      <c r="H16" s="8">
        <f t="shared" si="9"/>
        <v>3.295163863415828</v>
      </c>
      <c r="I16">
        <v>5</v>
      </c>
      <c r="J16" s="3">
        <f t="shared" si="10"/>
        <v>0.008424411362754514</v>
      </c>
      <c r="K16" s="3">
        <f t="shared" si="1"/>
        <v>-0.019177984021837124</v>
      </c>
      <c r="L16" s="3">
        <f t="shared" si="1"/>
        <v>0.04247891704225504</v>
      </c>
      <c r="M16" s="16">
        <f>LOG10(C6)-$A16</f>
        <v>0.036044807036845095</v>
      </c>
      <c r="N16" s="16">
        <f t="shared" si="2"/>
        <v>0.04247891704225504</v>
      </c>
      <c r="O16" s="16">
        <f t="shared" si="2"/>
        <v>0.05506804435027557</v>
      </c>
      <c r="P16" s="20"/>
      <c r="Q16" s="20">
        <f t="shared" si="3"/>
        <v>0.002361693834272538</v>
      </c>
      <c r="R16" s="20">
        <f t="shared" si="3"/>
        <v>0.009310553789600329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2.75">
      <c r="A17" s="3">
        <v>1.564</v>
      </c>
      <c r="B17">
        <v>6</v>
      </c>
      <c r="C17" s="6"/>
      <c r="D17" s="7"/>
      <c r="E17" s="7"/>
      <c r="F17" s="7"/>
      <c r="G17" s="3"/>
      <c r="H17" s="8"/>
      <c r="I17">
        <v>6</v>
      </c>
      <c r="J17" s="3"/>
      <c r="K17" s="3"/>
      <c r="L17" s="3"/>
      <c r="M17" s="16"/>
      <c r="N17" s="16"/>
      <c r="O17" s="16"/>
      <c r="P17" s="20"/>
      <c r="Q17" s="20"/>
      <c r="R17" s="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2.75">
      <c r="A18" s="3">
        <v>1.551</v>
      </c>
      <c r="B18">
        <v>14</v>
      </c>
      <c r="C18" s="6">
        <f t="shared" si="4"/>
        <v>64</v>
      </c>
      <c r="D18" s="7">
        <f t="shared" si="5"/>
        <v>36.89453125</v>
      </c>
      <c r="E18" s="7">
        <f t="shared" si="6"/>
        <v>34</v>
      </c>
      <c r="F18" s="7">
        <f t="shared" si="7"/>
        <v>41</v>
      </c>
      <c r="G18" s="3">
        <f t="shared" si="8"/>
        <v>1.4630398118545607</v>
      </c>
      <c r="H18" s="8">
        <f t="shared" si="9"/>
        <v>3.9654652391187666</v>
      </c>
      <c r="I18">
        <v>14</v>
      </c>
      <c r="J18" s="3">
        <f t="shared" si="10"/>
        <v>0.015961996946002976</v>
      </c>
      <c r="K18" s="3">
        <f t="shared" si="1"/>
        <v>-0.019521082957744795</v>
      </c>
      <c r="L18" s="3">
        <f t="shared" si="1"/>
        <v>0.06178385671973552</v>
      </c>
      <c r="M18" s="16">
        <f aca="true" t="shared" si="11" ref="M18:R18">LOG10(C8)-$A18</f>
        <v>0.07224929039790062</v>
      </c>
      <c r="N18" s="16">
        <f t="shared" si="11"/>
        <v>0.05105999132796235</v>
      </c>
      <c r="O18" s="16">
        <f t="shared" si="11"/>
        <v>0.06178385671973552</v>
      </c>
      <c r="P18" s="20">
        <f t="shared" si="11"/>
        <v>-0.032486060122112415</v>
      </c>
      <c r="Q18" s="20">
        <f t="shared" si="11"/>
        <v>-0.04585002168009389</v>
      </c>
      <c r="R18" s="20">
        <f t="shared" si="11"/>
        <v>-0.006931955649724264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2.75">
      <c r="A19" s="3">
        <v>1.767</v>
      </c>
      <c r="B19">
        <v>10</v>
      </c>
      <c r="C19" s="6">
        <f t="shared" si="4"/>
        <v>59</v>
      </c>
      <c r="D19" s="7">
        <f t="shared" si="5"/>
        <v>67.7491525423729</v>
      </c>
      <c r="E19" s="7">
        <f t="shared" si="6"/>
        <v>60</v>
      </c>
      <c r="F19" s="7">
        <f t="shared" si="7"/>
        <v>78.5</v>
      </c>
      <c r="G19" s="3">
        <f t="shared" si="8"/>
        <v>3.7378019025269813</v>
      </c>
      <c r="H19" s="8">
        <f t="shared" si="9"/>
        <v>5.517119790080352</v>
      </c>
      <c r="I19">
        <v>10</v>
      </c>
      <c r="J19" s="3">
        <f t="shared" si="10"/>
        <v>0.06390386709665763</v>
      </c>
      <c r="K19" s="3">
        <f t="shared" si="1"/>
        <v>0.01115125038364373</v>
      </c>
      <c r="L19" s="3">
        <f t="shared" si="1"/>
        <v>0.12786965674525264</v>
      </c>
      <c r="M19" s="16">
        <f aca="true" t="shared" si="12" ref="M19:O20">LOG10(C9)-$A19</f>
        <v>0.07184909073725532</v>
      </c>
      <c r="N19" s="16">
        <f t="shared" si="12"/>
        <v>0.07685542262316125</v>
      </c>
      <c r="O19" s="16">
        <f t="shared" si="12"/>
        <v>0.10921784059164241</v>
      </c>
      <c r="P19" s="20"/>
      <c r="Q19" s="20">
        <f>LOG10(G9)-$A19</f>
        <v>0.018329835010767237</v>
      </c>
      <c r="R19" s="20">
        <f>LOG10(H9)-$A19</f>
        <v>0.05582164530310463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2.75">
      <c r="A20" s="3">
        <v>1.014</v>
      </c>
      <c r="B20">
        <v>13</v>
      </c>
      <c r="C20" s="6">
        <f t="shared" si="4"/>
        <v>59</v>
      </c>
      <c r="D20" s="7">
        <f t="shared" si="5"/>
        <v>10.713559322033896</v>
      </c>
      <c r="E20" s="7">
        <f t="shared" si="6"/>
        <v>7</v>
      </c>
      <c r="F20" s="7">
        <f t="shared" si="7"/>
        <v>16.1</v>
      </c>
      <c r="G20" s="3">
        <f t="shared" si="8"/>
        <v>2.0336359172265968</v>
      </c>
      <c r="H20" s="8">
        <f t="shared" si="9"/>
        <v>18.981888801830284</v>
      </c>
      <c r="I20">
        <v>13</v>
      </c>
      <c r="J20" s="3">
        <f t="shared" si="10"/>
        <v>0.015933778685618405</v>
      </c>
      <c r="K20" s="3">
        <f t="shared" si="1"/>
        <v>-0.1689019599857432</v>
      </c>
      <c r="L20" s="3">
        <f t="shared" si="1"/>
        <v>0.19282587603184975</v>
      </c>
      <c r="M20" s="16">
        <f t="shared" si="12"/>
        <v>0.06518124604762487</v>
      </c>
      <c r="N20" s="16">
        <f t="shared" si="12"/>
        <v>0.13828834438305648</v>
      </c>
      <c r="O20" s="16">
        <f t="shared" si="12"/>
        <v>0.14133603746506185</v>
      </c>
      <c r="P20" s="20"/>
      <c r="Q20" s="20">
        <f>LOG10(G10)-$A20</f>
        <v>0.0615469613925308</v>
      </c>
      <c r="R20" s="20">
        <f>LOG10(H10)-$A20</f>
        <v>0.17069143081759885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