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20" yWindow="1380" windowWidth="23360" windowHeight="148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'Feuil1'!$P$15:$V$24</definedName>
  </definedNames>
  <calcPr fullCalcOnLoad="1"/>
</workbook>
</file>

<file path=xl/sharedStrings.xml><?xml version="1.0" encoding="utf-8"?>
<sst xmlns="http://schemas.openxmlformats.org/spreadsheetml/2006/main" count="17" uniqueCount="7">
  <si>
    <t>Machairodus</t>
  </si>
  <si>
    <t>Xmas</t>
  </si>
  <si>
    <t>H.Johnson</t>
  </si>
  <si>
    <t>n</t>
  </si>
  <si>
    <t>Lakotahippus</t>
  </si>
  <si>
    <t>71801 young</t>
  </si>
  <si>
    <t>Cormo B, n=10-13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</si>
</sst>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7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B, Morph 1= Cormohipparion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5"/>
          <c:w val="0.7705"/>
          <c:h val="0.852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71800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71803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9"/>
          <c:order val="2"/>
          <c:tx>
            <c:strRef>
              <c:f>Feuil1!$N$15</c:f>
              <c:strCache>
                <c:ptCount val="1"/>
                <c:pt idx="0">
                  <c:v>71868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Feuil1!$N$16:$N$23</c:f>
              <c:numCache/>
            </c:numRef>
          </c:val>
          <c:smooth val="0"/>
        </c:ser>
        <c:ser>
          <c:idx val="10"/>
          <c:order val="3"/>
          <c:tx>
            <c:strRef>
              <c:f>Feuil1!$E$15</c:f>
              <c:strCache>
                <c:ptCount val="1"/>
                <c:pt idx="0">
                  <c:v>71832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12"/>
          <c:order val="4"/>
          <c:tx>
            <c:strRef>
              <c:f>Feuil1!$F$15</c:f>
              <c:strCache>
                <c:ptCount val="1"/>
                <c:pt idx="0">
                  <c:v>71844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13"/>
          <c:order val="5"/>
          <c:tx>
            <c:strRef>
              <c:f>Feuil1!$G$15</c:f>
              <c:strCache>
                <c:ptCount val="1"/>
                <c:pt idx="0">
                  <c:v>71855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14"/>
          <c:order val="6"/>
          <c:tx>
            <c:strRef>
              <c:f>Feuil1!$H$15</c:f>
              <c:strCache>
                <c:ptCount val="1"/>
                <c:pt idx="0">
                  <c:v>71856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ser>
          <c:idx val="15"/>
          <c:order val="7"/>
          <c:tx>
            <c:strRef>
              <c:f>Feuil1!$I$15</c:f>
              <c:strCache>
                <c:ptCount val="1"/>
                <c:pt idx="0">
                  <c:v>71857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Feuil1!$I$16:$I$23</c:f>
              <c:numCache/>
            </c:numRef>
          </c:val>
          <c:smooth val="0"/>
        </c:ser>
        <c:ser>
          <c:idx val="16"/>
          <c:order val="8"/>
          <c:tx>
            <c:strRef>
              <c:f>Feuil1!$J$15</c:f>
              <c:strCache>
                <c:ptCount val="1"/>
                <c:pt idx="0">
                  <c:v>71858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Feuil1!$J$16:$J$23</c:f>
              <c:numCache/>
            </c:numRef>
          </c:val>
          <c:smooth val="0"/>
        </c:ser>
        <c:ser>
          <c:idx val="17"/>
          <c:order val="9"/>
          <c:tx>
            <c:strRef>
              <c:f>Feuil1!$K$15</c:f>
              <c:strCache>
                <c:ptCount val="1"/>
                <c:pt idx="0">
                  <c:v>71860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Feuil1!$K$16:$K$23</c:f>
              <c:numCache/>
            </c:numRef>
          </c:val>
          <c:smooth val="0"/>
        </c:ser>
        <c:ser>
          <c:idx val="18"/>
          <c:order val="10"/>
          <c:tx>
            <c:strRef>
              <c:f>Feuil1!$L$15</c:f>
              <c:strCache>
                <c:ptCount val="1"/>
                <c:pt idx="0">
                  <c:v>71861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Feuil1!$L$16:$L$23</c:f>
              <c:numCache/>
            </c:numRef>
          </c:val>
          <c:smooth val="0"/>
        </c:ser>
        <c:ser>
          <c:idx val="20"/>
          <c:order val="11"/>
          <c:tx>
            <c:strRef>
              <c:f>Feuil1!$M$15</c:f>
              <c:strCache>
                <c:ptCount val="1"/>
                <c:pt idx="0">
                  <c:v>71866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Feuil1!$M$16:$M$23</c:f>
              <c:numCache/>
            </c:numRef>
          </c:val>
          <c:smooth val="0"/>
        </c:ser>
        <c:ser>
          <c:idx val="0"/>
          <c:order val="12"/>
          <c:tx>
            <c:strRef>
              <c:f>Feuil1!$O$15</c:f>
              <c:strCache>
                <c:ptCount val="1"/>
                <c:pt idx="0">
                  <c:v>71801 young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Feuil1!$O$16:$O$23</c:f>
              <c:numCache/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9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24</xdr:row>
      <xdr:rowOff>66675</xdr:rowOff>
    </xdr:from>
    <xdr:to>
      <xdr:col>10</xdr:col>
      <xdr:colOff>390525</xdr:colOff>
      <xdr:row>51</xdr:row>
      <xdr:rowOff>57150</xdr:rowOff>
    </xdr:to>
    <xdr:graphicFrame>
      <xdr:nvGraphicFramePr>
        <xdr:cNvPr id="1" name="Chart 2"/>
        <xdr:cNvGraphicFramePr/>
      </xdr:nvGraphicFramePr>
      <xdr:xfrm>
        <a:off x="1000125" y="3933825"/>
        <a:ext cx="7267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4"/>
  <sheetViews>
    <sheetView tabSelected="1" workbookViewId="0" topLeftCell="A2">
      <selection activeCell="P7" sqref="P7"/>
    </sheetView>
  </sheetViews>
  <sheetFormatPr defaultColWidth="10.875" defaultRowHeight="12"/>
  <cols>
    <col min="1" max="1" width="11.50390625" style="1" customWidth="1"/>
    <col min="2" max="2" width="4.875" style="0" customWidth="1"/>
  </cols>
  <sheetData>
    <row r="3" spans="3:15" s="7" customFormat="1" ht="12.75">
      <c r="C3" s="7" t="s">
        <v>1</v>
      </c>
      <c r="D3" s="7" t="s">
        <v>1</v>
      </c>
      <c r="E3" s="7" t="s">
        <v>0</v>
      </c>
      <c r="F3" s="7" t="s">
        <v>0</v>
      </c>
      <c r="G3" s="7" t="s">
        <v>2</v>
      </c>
      <c r="H3" s="7" t="s">
        <v>2</v>
      </c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1</v>
      </c>
      <c r="O3" s="7" t="s">
        <v>1</v>
      </c>
    </row>
    <row r="4" ht="12.75">
      <c r="O4" s="2"/>
    </row>
    <row r="5" spans="1:2" ht="12.75">
      <c r="A5" s="19" t="s">
        <v>4</v>
      </c>
      <c r="B5" s="1"/>
    </row>
    <row r="6" spans="1:17" s="7" customFormat="1" ht="12.75">
      <c r="A6" s="19">
        <v>60300</v>
      </c>
      <c r="B6" s="1"/>
      <c r="C6" s="7">
        <v>71800</v>
      </c>
      <c r="D6" s="7">
        <v>71803</v>
      </c>
      <c r="E6" s="7">
        <v>71832</v>
      </c>
      <c r="F6" s="7">
        <v>71844</v>
      </c>
      <c r="G6" s="7">
        <v>71855</v>
      </c>
      <c r="H6" s="7">
        <v>71856</v>
      </c>
      <c r="I6" s="7">
        <v>71857</v>
      </c>
      <c r="J6" s="7">
        <v>71858</v>
      </c>
      <c r="K6" s="7">
        <v>71860</v>
      </c>
      <c r="L6" s="7">
        <v>71861</v>
      </c>
      <c r="M6" s="7">
        <v>71866</v>
      </c>
      <c r="N6" s="7">
        <v>71868</v>
      </c>
      <c r="O6" s="7" t="s">
        <v>5</v>
      </c>
      <c r="P6" s="7" t="s">
        <v>6</v>
      </c>
      <c r="Q6" t="s">
        <v>3</v>
      </c>
    </row>
    <row r="7" spans="1:18" s="7" customFormat="1" ht="12.75">
      <c r="A7" s="20">
        <v>134</v>
      </c>
      <c r="B7" s="1">
        <v>5</v>
      </c>
      <c r="C7" s="15">
        <v>171</v>
      </c>
      <c r="D7" s="15">
        <v>180</v>
      </c>
      <c r="E7" s="25">
        <v>161</v>
      </c>
      <c r="G7" s="10">
        <v>145</v>
      </c>
      <c r="H7" s="8">
        <v>162</v>
      </c>
      <c r="I7" s="8">
        <v>162</v>
      </c>
      <c r="J7" s="16">
        <v>174</v>
      </c>
      <c r="K7" s="8">
        <v>166</v>
      </c>
      <c r="L7" s="17"/>
      <c r="M7" s="17">
        <v>164</v>
      </c>
      <c r="O7" s="15">
        <v>182</v>
      </c>
      <c r="P7" s="2">
        <f aca="true" t="shared" si="0" ref="P7:P14">AVERAGE(C7:O7)</f>
        <v>166.7</v>
      </c>
      <c r="Q7" s="12">
        <f aca="true" t="shared" si="1" ref="Q7:Q14">COUNT(C7:O7)</f>
        <v>10</v>
      </c>
      <c r="R7" s="17"/>
    </row>
    <row r="8" spans="1:17" s="12" customFormat="1" ht="12.75">
      <c r="A8" s="9">
        <v>220</v>
      </c>
      <c r="B8" s="1">
        <v>23</v>
      </c>
      <c r="C8" s="12">
        <v>310</v>
      </c>
      <c r="D8" s="12">
        <v>305</v>
      </c>
      <c r="E8" s="12">
        <v>295</v>
      </c>
      <c r="G8" s="12">
        <v>283</v>
      </c>
      <c r="H8" s="12">
        <v>305</v>
      </c>
      <c r="I8" s="12">
        <v>295</v>
      </c>
      <c r="J8" s="12">
        <v>300</v>
      </c>
      <c r="K8" s="12">
        <v>310</v>
      </c>
      <c r="L8" s="12">
        <v>315</v>
      </c>
      <c r="M8" s="12">
        <v>310</v>
      </c>
      <c r="O8" s="12">
        <v>307</v>
      </c>
      <c r="P8" s="2">
        <f t="shared" si="0"/>
        <v>303.1818181818182</v>
      </c>
      <c r="Q8" s="12">
        <f t="shared" si="1"/>
        <v>11</v>
      </c>
    </row>
    <row r="9" spans="1:17" s="12" customFormat="1" ht="12.75">
      <c r="A9" s="21">
        <v>72</v>
      </c>
      <c r="B9" s="1">
        <v>2</v>
      </c>
      <c r="C9" s="12">
        <v>112</v>
      </c>
      <c r="D9" s="12">
        <v>112</v>
      </c>
      <c r="E9" s="12">
        <v>110</v>
      </c>
      <c r="F9" s="13">
        <v>106</v>
      </c>
      <c r="G9" s="12">
        <v>114</v>
      </c>
      <c r="H9" s="12">
        <v>119</v>
      </c>
      <c r="I9" s="12">
        <v>108</v>
      </c>
      <c r="J9" s="12">
        <v>106</v>
      </c>
      <c r="K9" s="12">
        <v>108</v>
      </c>
      <c r="L9" s="12">
        <v>112</v>
      </c>
      <c r="N9" s="12">
        <v>111</v>
      </c>
      <c r="O9" s="12">
        <v>117</v>
      </c>
      <c r="P9" s="2">
        <f t="shared" si="0"/>
        <v>111.25</v>
      </c>
      <c r="Q9" s="12">
        <f t="shared" si="1"/>
        <v>12</v>
      </c>
    </row>
    <row r="10" spans="1:17" s="12" customFormat="1" ht="12.75">
      <c r="A10" s="22">
        <v>70</v>
      </c>
      <c r="B10" s="1">
        <v>1</v>
      </c>
      <c r="C10" s="12">
        <v>114</v>
      </c>
      <c r="D10" s="12">
        <v>104</v>
      </c>
      <c r="E10" s="12">
        <v>104</v>
      </c>
      <c r="F10" s="13">
        <v>96</v>
      </c>
      <c r="G10" s="12">
        <v>119</v>
      </c>
      <c r="I10" s="12">
        <v>105</v>
      </c>
      <c r="J10" s="12">
        <v>105</v>
      </c>
      <c r="K10" s="12">
        <v>109</v>
      </c>
      <c r="L10" s="12">
        <v>98</v>
      </c>
      <c r="N10" s="12">
        <v>113</v>
      </c>
      <c r="O10" s="12">
        <v>110</v>
      </c>
      <c r="P10" s="2">
        <f t="shared" si="0"/>
        <v>107</v>
      </c>
      <c r="Q10" s="12">
        <f t="shared" si="1"/>
        <v>11</v>
      </c>
    </row>
    <row r="11" spans="1:17" s="12" customFormat="1" ht="12.75">
      <c r="A11" s="22">
        <v>33</v>
      </c>
      <c r="B11" s="1">
        <v>15</v>
      </c>
      <c r="C11" s="12">
        <v>53</v>
      </c>
      <c r="D11" s="12">
        <v>53.9</v>
      </c>
      <c r="E11" s="12">
        <v>49</v>
      </c>
      <c r="G11" s="12">
        <v>50</v>
      </c>
      <c r="H11" s="12">
        <v>60</v>
      </c>
      <c r="I11" s="12">
        <v>55</v>
      </c>
      <c r="J11" s="12">
        <v>51</v>
      </c>
      <c r="K11" s="12">
        <v>54</v>
      </c>
      <c r="L11" s="12">
        <v>56</v>
      </c>
      <c r="M11" s="12">
        <v>56.5</v>
      </c>
      <c r="N11" s="12">
        <v>51</v>
      </c>
      <c r="O11" s="24">
        <v>53</v>
      </c>
      <c r="P11" s="2">
        <f t="shared" si="0"/>
        <v>53.53333333333333</v>
      </c>
      <c r="Q11" s="12">
        <f t="shared" si="1"/>
        <v>12</v>
      </c>
    </row>
    <row r="12" spans="1:17" s="12" customFormat="1" ht="12.75">
      <c r="A12" s="22">
        <v>107</v>
      </c>
      <c r="B12" s="1">
        <v>9</v>
      </c>
      <c r="C12" s="11">
        <v>142.2</v>
      </c>
      <c r="D12" s="12">
        <v>142</v>
      </c>
      <c r="E12" s="12">
        <v>128</v>
      </c>
      <c r="F12" s="12">
        <v>141</v>
      </c>
      <c r="G12" s="8">
        <v>130</v>
      </c>
      <c r="H12" s="8">
        <v>135</v>
      </c>
      <c r="I12" s="8">
        <v>136.5</v>
      </c>
      <c r="J12" s="8">
        <v>133</v>
      </c>
      <c r="K12" s="8">
        <v>140</v>
      </c>
      <c r="L12" s="8">
        <v>141</v>
      </c>
      <c r="M12" s="10">
        <v>144</v>
      </c>
      <c r="O12" s="18">
        <v>156</v>
      </c>
      <c r="P12" s="2">
        <f t="shared" si="0"/>
        <v>139.05833333333334</v>
      </c>
      <c r="Q12" s="12">
        <f t="shared" si="1"/>
        <v>12</v>
      </c>
    </row>
    <row r="13" spans="1:17" s="12" customFormat="1" ht="12.75">
      <c r="A13" s="23">
        <v>83</v>
      </c>
      <c r="B13" s="1">
        <v>30</v>
      </c>
      <c r="C13" s="12">
        <v>122</v>
      </c>
      <c r="D13" s="12">
        <v>112</v>
      </c>
      <c r="E13" s="12">
        <v>112</v>
      </c>
      <c r="F13" s="12">
        <v>115</v>
      </c>
      <c r="G13" s="12">
        <v>112</v>
      </c>
      <c r="H13" s="12">
        <v>118</v>
      </c>
      <c r="I13" s="12">
        <v>115</v>
      </c>
      <c r="J13" s="12">
        <v>114</v>
      </c>
      <c r="K13" s="12">
        <v>119</v>
      </c>
      <c r="L13" s="12">
        <v>117</v>
      </c>
      <c r="M13" s="12">
        <v>112</v>
      </c>
      <c r="N13" s="12">
        <v>116.5</v>
      </c>
      <c r="O13" s="12">
        <v>111</v>
      </c>
      <c r="P13" s="2">
        <f t="shared" si="0"/>
        <v>115.03846153846153</v>
      </c>
      <c r="Q13" s="12">
        <f t="shared" si="1"/>
        <v>13</v>
      </c>
    </row>
    <row r="14" spans="1:17" s="12" customFormat="1" ht="12.75">
      <c r="A14" s="23">
        <v>107</v>
      </c>
      <c r="B14" s="1">
        <v>31</v>
      </c>
      <c r="C14" s="12">
        <v>150</v>
      </c>
      <c r="D14" s="12">
        <v>164.2</v>
      </c>
      <c r="E14" s="12">
        <v>148</v>
      </c>
      <c r="G14" s="12">
        <v>160</v>
      </c>
      <c r="H14" s="12">
        <v>144</v>
      </c>
      <c r="I14" s="12">
        <v>155</v>
      </c>
      <c r="J14" s="12">
        <v>157</v>
      </c>
      <c r="K14" s="12">
        <v>164</v>
      </c>
      <c r="L14" s="12">
        <v>143</v>
      </c>
      <c r="M14" s="12">
        <v>159</v>
      </c>
      <c r="N14" s="12">
        <v>165</v>
      </c>
      <c r="O14" s="12">
        <v>157</v>
      </c>
      <c r="P14" s="2">
        <f t="shared" si="0"/>
        <v>155.51666666666668</v>
      </c>
      <c r="Q14" s="12">
        <f t="shared" si="1"/>
        <v>12</v>
      </c>
    </row>
    <row r="15" spans="1:16" s="7" customFormat="1" ht="12.75">
      <c r="A15" s="14" t="str">
        <f>A5</f>
        <v>Lakotahippus</v>
      </c>
      <c r="C15" s="7">
        <f>C6</f>
        <v>71800</v>
      </c>
      <c r="D15" s="7">
        <f aca="true" t="shared" si="2" ref="D15:P15">D6</f>
        <v>71803</v>
      </c>
      <c r="E15" s="7">
        <f t="shared" si="2"/>
        <v>71832</v>
      </c>
      <c r="F15" s="7">
        <f t="shared" si="2"/>
        <v>71844</v>
      </c>
      <c r="G15" s="7">
        <f t="shared" si="2"/>
        <v>71855</v>
      </c>
      <c r="H15" s="7">
        <f t="shared" si="2"/>
        <v>71856</v>
      </c>
      <c r="I15" s="7">
        <f t="shared" si="2"/>
        <v>71857</v>
      </c>
      <c r="J15" s="7">
        <f t="shared" si="2"/>
        <v>71858</v>
      </c>
      <c r="K15" s="7">
        <f t="shared" si="2"/>
        <v>71860</v>
      </c>
      <c r="L15" s="7">
        <f t="shared" si="2"/>
        <v>71861</v>
      </c>
      <c r="M15" s="7">
        <f t="shared" si="2"/>
        <v>71866</v>
      </c>
      <c r="N15" s="7">
        <f>N6</f>
        <v>71868</v>
      </c>
      <c r="O15" s="1" t="str">
        <f t="shared" si="2"/>
        <v>71801 young</v>
      </c>
      <c r="P15" s="7" t="str">
        <f t="shared" si="2"/>
        <v>Cormo B, n=10-13</v>
      </c>
    </row>
    <row r="16" spans="1:16" s="1" customFormat="1" ht="12.75">
      <c r="A16" s="4">
        <f aca="true" t="shared" si="3" ref="A16:A23">LOG10(A7)</f>
        <v>2.1271047983648073</v>
      </c>
      <c r="B16" s="1">
        <v>5</v>
      </c>
      <c r="C16" s="4">
        <f aca="true" t="shared" si="4" ref="C16:D23">LOG10(C7)-$A16</f>
        <v>0.1058913120273468</v>
      </c>
      <c r="D16" s="4">
        <f t="shared" si="4"/>
        <v>0.12816770673849875</v>
      </c>
      <c r="E16" s="4">
        <f aca="true" t="shared" si="5" ref="E16:E23">LOG10(E7)-$A16</f>
        <v>0.07972107766704228</v>
      </c>
      <c r="G16" s="4">
        <f aca="true" t="shared" si="6" ref="G16:K18">LOG10(G7)-$A16</f>
        <v>0.03426320387016757</v>
      </c>
      <c r="H16" s="4">
        <f t="shared" si="6"/>
        <v>0.08241021617782351</v>
      </c>
      <c r="I16" s="4">
        <f t="shared" si="6"/>
        <v>0.08241021617782351</v>
      </c>
      <c r="J16" s="4">
        <f t="shared" si="6"/>
        <v>0.11344444991779223</v>
      </c>
      <c r="K16" s="4">
        <f t="shared" si="6"/>
        <v>0.09300328967524818</v>
      </c>
      <c r="M16" s="4">
        <f>LOG10(M7)-$A16</f>
        <v>0.0877390496828907</v>
      </c>
      <c r="O16" s="4">
        <f aca="true" t="shared" si="7" ref="O16:O23">LOG10(O7)-$A16</f>
        <v>0.13296658962026742</v>
      </c>
      <c r="P16" s="4">
        <f aca="true" t="shared" si="8" ref="P16:P23">LOG10(P7)-$A16</f>
        <v>0.094830801463198</v>
      </c>
    </row>
    <row r="17" spans="1:20" ht="12.75">
      <c r="A17" s="4">
        <f t="shared" si="3"/>
        <v>2.342422680822206</v>
      </c>
      <c r="B17" s="5">
        <v>23</v>
      </c>
      <c r="C17" s="4">
        <f t="shared" si="4"/>
        <v>0.14893901301206647</v>
      </c>
      <c r="D17" s="4">
        <f t="shared" si="4"/>
        <v>0.14187715852457972</v>
      </c>
      <c r="E17" s="4">
        <f t="shared" si="5"/>
        <v>0.1273993351559568</v>
      </c>
      <c r="F17" s="4"/>
      <c r="G17" s="4">
        <f t="shared" si="6"/>
        <v>0.10936375470208404</v>
      </c>
      <c r="H17" s="4">
        <f t="shared" si="6"/>
        <v>0.14187715852457972</v>
      </c>
      <c r="I17" s="4">
        <f t="shared" si="6"/>
        <v>0.1273993351559568</v>
      </c>
      <c r="J17" s="4">
        <f t="shared" si="6"/>
        <v>0.134698573897456</v>
      </c>
      <c r="K17" s="4">
        <f t="shared" si="6"/>
        <v>0.14893901301206647</v>
      </c>
      <c r="L17" s="4">
        <f aca="true" t="shared" si="9" ref="L17:L23">LOG10(L8)-$A17</f>
        <v>0.15588787296739426</v>
      </c>
      <c r="M17" s="4">
        <f>LOG10(M8)-$A17</f>
        <v>0.14893901301206647</v>
      </c>
      <c r="N17" s="4"/>
      <c r="O17" s="4">
        <f t="shared" si="7"/>
        <v>0.1447156946549799</v>
      </c>
      <c r="P17" s="4">
        <f t="shared" si="8"/>
        <v>0.13928047227213636</v>
      </c>
      <c r="Q17" s="4"/>
      <c r="R17" s="4"/>
      <c r="S17" s="4"/>
      <c r="T17" s="4"/>
    </row>
    <row r="18" spans="1:20" ht="12.75">
      <c r="A18" s="4">
        <f t="shared" si="3"/>
        <v>1.8573324964312685</v>
      </c>
      <c r="B18" s="5">
        <v>2</v>
      </c>
      <c r="C18" s="4">
        <f t="shared" si="4"/>
        <v>0.19188552623891297</v>
      </c>
      <c r="D18" s="4">
        <f t="shared" si="4"/>
        <v>0.19188552623891297</v>
      </c>
      <c r="E18" s="4">
        <f t="shared" si="5"/>
        <v>0.1840601887269564</v>
      </c>
      <c r="F18" s="4">
        <f>LOG10(F9)-$A18</f>
        <v>0.16797336883350145</v>
      </c>
      <c r="G18" s="4">
        <f t="shared" si="6"/>
        <v>0.1995723549052042</v>
      </c>
      <c r="H18" s="4">
        <f t="shared" si="6"/>
        <v>0.21821446496126207</v>
      </c>
      <c r="I18" s="4">
        <f t="shared" si="6"/>
        <v>0.17609125905568135</v>
      </c>
      <c r="J18" s="4">
        <f t="shared" si="6"/>
        <v>0.16797336883350145</v>
      </c>
      <c r="K18" s="4">
        <f t="shared" si="6"/>
        <v>0.17609125905568135</v>
      </c>
      <c r="L18" s="4">
        <f t="shared" si="9"/>
        <v>0.19188552623891297</v>
      </c>
      <c r="M18" s="4"/>
      <c r="N18" s="4">
        <f>LOG10(N9)-$A18</f>
        <v>0.18799048235538862</v>
      </c>
      <c r="O18" s="4">
        <f t="shared" si="7"/>
        <v>0.21085336531489318</v>
      </c>
      <c r="P18" s="4">
        <f t="shared" si="8"/>
        <v>0.18896752322170052</v>
      </c>
      <c r="Q18" s="4"/>
      <c r="R18" s="4"/>
      <c r="S18" s="4"/>
      <c r="T18" s="4"/>
    </row>
    <row r="19" spans="1:20" ht="12.75">
      <c r="A19" s="4">
        <f t="shared" si="3"/>
        <v>1.845098040014257</v>
      </c>
      <c r="B19" s="5">
        <v>1</v>
      </c>
      <c r="C19" s="4">
        <f t="shared" si="4"/>
        <v>0.2118068113222158</v>
      </c>
      <c r="D19" s="4">
        <f t="shared" si="4"/>
        <v>0.17193529928452334</v>
      </c>
      <c r="E19" s="4">
        <f t="shared" si="5"/>
        <v>0.17193529928452334</v>
      </c>
      <c r="F19" s="4">
        <f>LOG10(F10)-$A19</f>
        <v>0.13717319302531128</v>
      </c>
      <c r="G19" s="4">
        <f>LOG10(G10)-$A19</f>
        <v>0.23044892137827366</v>
      </c>
      <c r="H19" s="4"/>
      <c r="I19" s="4">
        <f aca="true" t="shared" si="10" ref="I19:K23">LOG10(I10)-$A19</f>
        <v>0.1760912590556809</v>
      </c>
      <c r="J19" s="4">
        <f t="shared" si="10"/>
        <v>0.1760912590556809</v>
      </c>
      <c r="K19" s="4">
        <f t="shared" si="10"/>
        <v>0.19232845792636644</v>
      </c>
      <c r="L19" s="4">
        <f t="shared" si="9"/>
        <v>0.14612803567823796</v>
      </c>
      <c r="M19" s="4"/>
      <c r="N19" s="4">
        <f>LOG10(N10)-$A19</f>
        <v>0.20798040346916302</v>
      </c>
      <c r="O19" s="4">
        <f t="shared" si="7"/>
        <v>0.196294645143968</v>
      </c>
      <c r="P19" s="4">
        <f t="shared" si="8"/>
        <v>0.18428573767095235</v>
      </c>
      <c r="Q19" s="4"/>
      <c r="R19" s="4"/>
      <c r="S19" s="4"/>
      <c r="T19" s="4"/>
    </row>
    <row r="20" spans="1:20" ht="12.75">
      <c r="A20" s="4">
        <f t="shared" si="3"/>
        <v>1.5185139398778875</v>
      </c>
      <c r="B20" s="5">
        <v>15</v>
      </c>
      <c r="C20" s="4">
        <f t="shared" si="4"/>
        <v>0.20576192972290164</v>
      </c>
      <c r="D20" s="4">
        <f t="shared" si="4"/>
        <v>0.21307482530885102</v>
      </c>
      <c r="E20" s="4">
        <f t="shared" si="5"/>
        <v>0.1716821401506261</v>
      </c>
      <c r="F20" s="4"/>
      <c r="G20" s="4">
        <f>LOG10(G11)-$A20</f>
        <v>0.18045606445813123</v>
      </c>
      <c r="H20" s="4">
        <f>LOG10(H11)-$A20</f>
        <v>0.2596373105057559</v>
      </c>
      <c r="I20" s="4">
        <f t="shared" si="10"/>
        <v>0.22184874961635637</v>
      </c>
      <c r="J20" s="4">
        <f t="shared" si="10"/>
        <v>0.18905623622004875</v>
      </c>
      <c r="K20" s="4">
        <f t="shared" si="10"/>
        <v>0.2138798199450811</v>
      </c>
      <c r="L20" s="4">
        <f t="shared" si="9"/>
        <v>0.22967408712831294</v>
      </c>
      <c r="M20" s="4">
        <f>LOG10(M11)-$A20</f>
        <v>0.23353450794155095</v>
      </c>
      <c r="N20" s="4">
        <f>LOG10(N11)-$A20</f>
        <v>0.18905623622004875</v>
      </c>
      <c r="O20" s="4">
        <f t="shared" si="7"/>
        <v>0.20576192972290164</v>
      </c>
      <c r="P20" s="4">
        <f t="shared" si="8"/>
        <v>0.21011034634511216</v>
      </c>
      <c r="Q20" s="4"/>
      <c r="R20" s="4"/>
      <c r="S20" s="4"/>
      <c r="T20" s="4"/>
    </row>
    <row r="21" spans="1:20" ht="12.75">
      <c r="A21" s="4">
        <f t="shared" si="3"/>
        <v>2.0293837776852093</v>
      </c>
      <c r="B21" s="5">
        <v>9</v>
      </c>
      <c r="C21" s="4">
        <f t="shared" si="4"/>
        <v>0.12351581870853812</v>
      </c>
      <c r="D21" s="4">
        <f t="shared" si="4"/>
        <v>0.122904566697847</v>
      </c>
      <c r="E21" s="4">
        <f t="shared" si="5"/>
        <v>0.07782619196265905</v>
      </c>
      <c r="F21" s="4">
        <f>LOG10(F12)-$A21</f>
        <v>0.11983533497017085</v>
      </c>
      <c r="G21" s="4">
        <f>LOG10(G12)-$A21</f>
        <v>0.08455957462162722</v>
      </c>
      <c r="H21" s="4">
        <f>LOG10(H12)-$A21</f>
        <v>0.10094999080979683</v>
      </c>
      <c r="I21" s="4">
        <f t="shared" si="10"/>
        <v>0.10574887369156549</v>
      </c>
      <c r="J21" s="4">
        <f t="shared" si="10"/>
        <v>0.09446786328187651</v>
      </c>
      <c r="K21" s="4">
        <f t="shared" si="10"/>
        <v>0.11674425799302846</v>
      </c>
      <c r="L21" s="4">
        <f t="shared" si="9"/>
        <v>0.11983533497017085</v>
      </c>
      <c r="M21" s="4">
        <f>LOG10(M12)-$A21</f>
        <v>0.1289787144100405</v>
      </c>
      <c r="N21" s="4"/>
      <c r="O21" s="4"/>
      <c r="P21" s="4">
        <f t="shared" si="8"/>
        <v>0.11381324221212141</v>
      </c>
      <c r="Q21" s="4"/>
      <c r="R21" s="4"/>
      <c r="S21" s="4"/>
      <c r="T21" s="4"/>
    </row>
    <row r="22" spans="1:20" ht="12.75">
      <c r="A22" s="4">
        <f t="shared" si="3"/>
        <v>1.919078092376074</v>
      </c>
      <c r="B22" s="5">
        <v>30</v>
      </c>
      <c r="C22" s="4">
        <f t="shared" si="4"/>
        <v>0.16728173829867443</v>
      </c>
      <c r="D22" s="4">
        <f t="shared" si="4"/>
        <v>0.13013993029410753</v>
      </c>
      <c r="E22" s="4">
        <f t="shared" si="5"/>
        <v>0.13013993029410753</v>
      </c>
      <c r="F22" s="4">
        <f>LOG10(F13)-$A22</f>
        <v>0.14161974797753785</v>
      </c>
      <c r="G22" s="4">
        <f>LOG10(G13)-$A22</f>
        <v>0.13013993029410753</v>
      </c>
      <c r="H22" s="4">
        <f>LOG10(H13)-$A22</f>
        <v>0.15280391493005152</v>
      </c>
      <c r="I22" s="4">
        <f t="shared" si="10"/>
        <v>0.14161974797753785</v>
      </c>
      <c r="J22" s="4">
        <f t="shared" si="10"/>
        <v>0.13782675896039875</v>
      </c>
      <c r="K22" s="4">
        <f t="shared" si="10"/>
        <v>0.15646886901645662</v>
      </c>
      <c r="L22" s="4">
        <f t="shared" si="9"/>
        <v>0.14910776937008774</v>
      </c>
      <c r="M22" s="4">
        <f>LOG10(M13)-$A22</f>
        <v>0.13013993029410753</v>
      </c>
      <c r="N22" s="4">
        <f>LOG10(N13)-$A22</f>
        <v>0.1472478329859641</v>
      </c>
      <c r="O22" s="4">
        <f t="shared" si="7"/>
        <v>0.12624488641058318</v>
      </c>
      <c r="P22" s="4">
        <f t="shared" si="8"/>
        <v>0.1417649726844259</v>
      </c>
      <c r="Q22" s="4"/>
      <c r="R22" s="4"/>
      <c r="S22" s="4"/>
      <c r="T22" s="4"/>
    </row>
    <row r="23" spans="1:20" ht="12.75">
      <c r="A23" s="4">
        <f t="shared" si="3"/>
        <v>2.0293837776852093</v>
      </c>
      <c r="B23" s="5">
        <v>31</v>
      </c>
      <c r="C23" s="4">
        <f t="shared" si="4"/>
        <v>0.14670748137047163</v>
      </c>
      <c r="D23" s="4">
        <f t="shared" si="4"/>
        <v>0.18598937509821267</v>
      </c>
      <c r="E23" s="4">
        <f t="shared" si="5"/>
        <v>0.14087793770974777</v>
      </c>
      <c r="F23" s="4"/>
      <c r="G23" s="4">
        <f>LOG10(G14)-$A23</f>
        <v>0.1747362049707153</v>
      </c>
      <c r="H23" s="4">
        <f>LOG10(H14)-$A23</f>
        <v>0.1289787144100405</v>
      </c>
      <c r="I23" s="4">
        <f t="shared" si="10"/>
        <v>0.1609479204850821</v>
      </c>
      <c r="J23" s="4">
        <f t="shared" si="10"/>
        <v>0.1665158747240243</v>
      </c>
      <c r="K23" s="4">
        <f t="shared" si="10"/>
        <v>0.18546007036248868</v>
      </c>
      <c r="L23" s="4">
        <f t="shared" si="9"/>
        <v>0.12595225977985214</v>
      </c>
      <c r="M23" s="4">
        <f>LOG10(M14)-$A23</f>
        <v>0.17201334663524204</v>
      </c>
      <c r="N23" s="4">
        <f>LOG10(N14)-$A23</f>
        <v>0.188100166528697</v>
      </c>
      <c r="O23" s="4">
        <f t="shared" si="7"/>
        <v>0.1665158747240243</v>
      </c>
      <c r="P23" s="4">
        <f t="shared" si="8"/>
        <v>0.16239316135926307</v>
      </c>
      <c r="Q23" s="4"/>
      <c r="R23" s="4"/>
      <c r="S23" s="4"/>
      <c r="T23" s="4"/>
    </row>
    <row r="24" spans="1:25" ht="12.7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2:5" ht="12.75">
      <c r="B25" s="5"/>
      <c r="C25" s="5"/>
      <c r="E25" s="2"/>
    </row>
    <row r="26" s="1" customFormat="1" ht="12.75"/>
    <row r="27" spans="3:17" s="1" customFormat="1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3:17" s="1" customFormat="1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</row>
    <row r="29" spans="2:17" ht="12.75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4"/>
    </row>
    <row r="30" spans="2:17" ht="12.75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4"/>
    </row>
    <row r="31" spans="2:17" ht="12.75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4"/>
    </row>
    <row r="32" spans="2:17" ht="12.7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4"/>
    </row>
    <row r="33" spans="2:17" ht="12.7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4"/>
    </row>
    <row r="34" spans="2:14" ht="12.7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5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2:15" ht="12.7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12.75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2.75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2" s="4" customFormat="1" ht="12.75">
      <c r="A40" s="3"/>
      <c r="B40" s="6"/>
    </row>
    <row r="41" spans="1:2" s="4" customFormat="1" ht="12.75">
      <c r="A41" s="3"/>
      <c r="B41" s="6"/>
    </row>
    <row r="42" spans="1:2" s="4" customFormat="1" ht="12.75">
      <c r="A42" s="3"/>
      <c r="B42" s="6"/>
    </row>
    <row r="43" spans="2:15" ht="12.75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4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