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80" yWindow="3360" windowWidth="19240" windowHeight="12200" activeTab="0"/>
  </bookViews>
  <sheets>
    <sheet name="Feuil1" sheetId="1" r:id="rId1"/>
  </sheets>
  <definedNames>
    <definedName name="dap">'Feuil1'!$P$7:$AA$8</definedName>
    <definedName name="dapdist">'Feuil1'!$P$12:$AA$12</definedName>
    <definedName name="dapmax">'Feuil1'!$P$10:$AA$10</definedName>
    <definedName name="dapmin">'Feuil1'!$P$10:$AA$10</definedName>
    <definedName name="dapprox">'Feuil1'!$P$9:$AA$11</definedName>
    <definedName name="dtart">'Feuil1'!$P$12:$AA$12</definedName>
    <definedName name="dtprox">'Feuil1'!$P$8:$AA$9</definedName>
    <definedName name="dtsusart">'Feuil1'!$P$11:$AA$11</definedName>
    <definedName name="largeur">'Feuil1'!$P$6:$AA$7</definedName>
    <definedName name="longueur">'Feuil1'!$P$5:$AA$6</definedName>
    <definedName name="magnum">'Feuil1'!#REF!</definedName>
    <definedName name="uncif">'Feuil1'!#REF!</definedName>
    <definedName name="_xlnm.Print_Area">'Feuil1'!$A$51:$K$60</definedName>
  </definedNames>
  <calcPr fullCalcOnLoad="1"/>
</workbook>
</file>

<file path=xl/sharedStrings.xml><?xml version="1.0" encoding="utf-8"?>
<sst xmlns="http://schemas.openxmlformats.org/spreadsheetml/2006/main" count="47" uniqueCount="23">
  <si>
    <t>Log10(E.h.o)</t>
  </si>
  <si>
    <t>Mesures</t>
  </si>
  <si>
    <t>n</t>
  </si>
  <si>
    <t>x</t>
  </si>
  <si>
    <t>min</t>
  </si>
  <si>
    <t>max</t>
  </si>
  <si>
    <t>s</t>
  </si>
  <si>
    <t>v</t>
  </si>
  <si>
    <t>D logmin</t>
  </si>
  <si>
    <t>Dlogmax</t>
  </si>
  <si>
    <t>Ant</t>
  </si>
  <si>
    <t>D logx Post</t>
  </si>
  <si>
    <t>D logx Ant</t>
  </si>
  <si>
    <t>43983-X</t>
  </si>
  <si>
    <t>43414-X</t>
  </si>
  <si>
    <t>42642-X</t>
  </si>
  <si>
    <t>Post</t>
  </si>
  <si>
    <t>KI 2217</t>
  </si>
  <si>
    <t>C 106</t>
  </si>
  <si>
    <t>Iceland</t>
  </si>
  <si>
    <t>HL mgl 3</t>
  </si>
  <si>
    <t>C 114</t>
  </si>
  <si>
    <t>Mongolia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</si>
</sst>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8.5"/>
      <name val="Geneva"/>
      <family val="0"/>
    </font>
    <font>
      <b/>
      <sz val="11"/>
      <name val="Geneva"/>
      <family val="0"/>
    </font>
    <font>
      <b/>
      <sz val="10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Ph1 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Feuil1!$C$13</c:f>
              <c:strCache>
                <c:ptCount val="1"/>
                <c:pt idx="0">
                  <c:v>39034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Feuil1!$C$14:$C$22</c:f>
              <c:numCache/>
            </c:numRef>
          </c:val>
          <c:smooth val="0"/>
        </c:ser>
        <c:ser>
          <c:idx val="1"/>
          <c:order val="1"/>
          <c:tx>
            <c:strRef>
              <c:f>Feuil1!$D$13</c:f>
              <c:strCache>
                <c:ptCount val="1"/>
                <c:pt idx="0">
                  <c:v>42642-X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Feuil1!$D$14:$D$22</c:f>
              <c:numCache/>
            </c:numRef>
          </c:val>
          <c:smooth val="0"/>
        </c:ser>
        <c:ser>
          <c:idx val="4"/>
          <c:order val="2"/>
          <c:tx>
            <c:strRef>
              <c:f>Feuil1!$E$13</c:f>
              <c:strCache>
                <c:ptCount val="1"/>
                <c:pt idx="0">
                  <c:v>43414-X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Feuil1!$B$14:$B$22</c:f>
              <c:numCache/>
            </c:numRef>
          </c:cat>
          <c:val>
            <c:numRef>
              <c:f>Feuil1!$E$14:$E$22</c:f>
              <c:numCache/>
            </c:numRef>
          </c:val>
          <c:smooth val="0"/>
        </c:ser>
        <c:ser>
          <c:idx val="7"/>
          <c:order val="3"/>
          <c:tx>
            <c:strRef>
              <c:f>Feuil1!$F$13</c:f>
              <c:strCache>
                <c:ptCount val="1"/>
                <c:pt idx="0">
                  <c:v>43983-X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Feuil1!$F$14:$F$22</c:f>
              <c:numCache/>
            </c:numRef>
          </c:val>
          <c:smooth val="0"/>
        </c:ser>
        <c:ser>
          <c:idx val="8"/>
          <c:order val="4"/>
          <c:tx>
            <c:strRef>
              <c:f>Feuil1!$G$13</c:f>
              <c:strCache>
                <c:ptCount val="1"/>
                <c:pt idx="0">
                  <c:v>47497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Feuil1!$G$14:$G$22</c:f>
              <c:numCache/>
            </c:numRef>
          </c:val>
          <c:smooth val="0"/>
        </c:ser>
        <c:ser>
          <c:idx val="9"/>
          <c:order val="5"/>
          <c:tx>
            <c:strRef>
              <c:f>Feuil1!$H$13</c:f>
              <c:strCache>
                <c:ptCount val="1"/>
                <c:pt idx="0">
                  <c:v>47520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Feuil1!$H$14:$H$22</c:f>
              <c:numCache/>
            </c:numRef>
          </c:val>
          <c:smooth val="0"/>
        </c:ser>
        <c:ser>
          <c:idx val="0"/>
          <c:order val="6"/>
          <c:tx>
            <c:strRef>
              <c:f>Feuil1!$I$13</c:f>
              <c:strCache>
                <c:ptCount val="1"/>
                <c:pt idx="0">
                  <c:v>Iceland</c:v>
                </c:pt>
              </c:strCache>
            </c:strRef>
          </c:tx>
          <c:spPr>
            <a:ln w="381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Feuil1!$I$14:$I$22</c:f>
              <c:numCache/>
            </c:numRef>
          </c:val>
          <c:smooth val="0"/>
        </c:ser>
        <c:ser>
          <c:idx val="3"/>
          <c:order val="7"/>
          <c:tx>
            <c:strRef>
              <c:f>Feuil1!$J$13</c:f>
              <c:strCache>
                <c:ptCount val="1"/>
                <c:pt idx="0">
                  <c:v>Mongolia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Feuil1!$J$14:$J$22</c:f>
              <c:numCache/>
            </c:numRef>
          </c:val>
          <c:smooth val="0"/>
        </c:ser>
        <c:marker val="1"/>
        <c:axId val="3168136"/>
        <c:axId val="28513225"/>
      </c:lineChart>
      <c:catAx>
        <c:axId val="3168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  <c:max val="0.2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Lod10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813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Ph1 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Feuil1!$M$13</c:f>
              <c:strCache>
                <c:ptCount val="1"/>
                <c:pt idx="0">
                  <c:v>26432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Feuil1!$L$14:$L$22</c:f>
              <c:numCache/>
            </c:numRef>
          </c:cat>
          <c:val>
            <c:numRef>
              <c:f>Feuil1!$M$14:$M$22</c:f>
              <c:numCache/>
            </c:numRef>
          </c:val>
          <c:smooth val="0"/>
        </c:ser>
        <c:ser>
          <c:idx val="0"/>
          <c:order val="1"/>
          <c:tx>
            <c:strRef>
              <c:f>Feuil1!$N$13</c:f>
              <c:strCache>
                <c:ptCount val="1"/>
                <c:pt idx="0">
                  <c:v>27623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Feuil1!$N$14:$N$22</c:f>
              <c:numCache/>
            </c:numRef>
          </c:val>
          <c:smooth val="0"/>
        </c:ser>
        <c:ser>
          <c:idx val="1"/>
          <c:order val="2"/>
          <c:tx>
            <c:strRef>
              <c:f>Feuil1!$O$13</c:f>
              <c:strCache>
                <c:ptCount val="1"/>
                <c:pt idx="0">
                  <c:v>47509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Feuil1!$O$14:$O$22</c:f>
              <c:numCache/>
            </c:numRef>
          </c:val>
          <c:smooth val="0"/>
        </c:ser>
        <c:ser>
          <c:idx val="3"/>
          <c:order val="3"/>
          <c:tx>
            <c:strRef>
              <c:f>Feuil1!$P$13</c:f>
              <c:strCache>
                <c:ptCount val="1"/>
                <c:pt idx="0">
                  <c:v>58049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Feuil1!$P$14:$P$22</c:f>
              <c:numCache/>
            </c:numRef>
          </c:val>
          <c:smooth val="0"/>
        </c:ser>
        <c:ser>
          <c:idx val="4"/>
          <c:order val="4"/>
          <c:tx>
            <c:strRef>
              <c:f>Feuil1!$Q$13</c:f>
              <c:strCache>
                <c:ptCount val="1"/>
                <c:pt idx="0">
                  <c:v>58328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Feuil1!$Q$14:$Q$22</c:f>
              <c:numCache/>
            </c:numRef>
          </c:val>
          <c:smooth val="0"/>
        </c:ser>
        <c:ser>
          <c:idx val="5"/>
          <c:order val="5"/>
          <c:tx>
            <c:strRef>
              <c:f>Feuil1!$R$13</c:f>
              <c:strCache>
                <c:ptCount val="1"/>
                <c:pt idx="0">
                  <c:v>Iceland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Feuil1!$R$14:$R$22</c:f>
              <c:numCache/>
            </c:numRef>
          </c:val>
          <c:smooth val="0"/>
        </c:ser>
        <c:ser>
          <c:idx val="6"/>
          <c:order val="6"/>
          <c:tx>
            <c:strRef>
              <c:f>Feuil1!$S$13</c:f>
              <c:strCache>
                <c:ptCount val="1"/>
                <c:pt idx="0">
                  <c:v>Mongolia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Feuil1!$L$14:$L$22</c:f>
              <c:numCache/>
            </c:numRef>
          </c:cat>
          <c:val>
            <c:numRef>
              <c:f>Feuil1!$S$14:$S$22</c:f>
              <c:numCache/>
            </c:numRef>
          </c:val>
          <c:smooth val="0"/>
        </c:ser>
        <c:marker val="1"/>
        <c:axId val="55292434"/>
        <c:axId val="27869859"/>
      </c:lineChart>
      <c:catAx>
        <c:axId val="55292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  <c:max val="0.2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Log10 differences from E. hemeionus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23</xdr:row>
      <xdr:rowOff>0</xdr:rowOff>
    </xdr:from>
    <xdr:to>
      <xdr:col>11</xdr:col>
      <xdr:colOff>504825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19100" y="3724275"/>
        <a:ext cx="61531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219075</xdr:colOff>
      <xdr:row>23</xdr:row>
      <xdr:rowOff>0</xdr:rowOff>
    </xdr:from>
    <xdr:to>
      <xdr:col>23</xdr:col>
      <xdr:colOff>266700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6829425" y="3724275"/>
        <a:ext cx="60198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tabSelected="1" workbookViewId="0" topLeftCell="A1">
      <selection activeCell="O66" sqref="O66"/>
    </sheetView>
  </sheetViews>
  <sheetFormatPr defaultColWidth="10.875" defaultRowHeight="12"/>
  <cols>
    <col min="1" max="2" width="7.125" style="0" customWidth="1"/>
    <col min="3" max="3" width="6.125" style="0" bestFit="1" customWidth="1"/>
    <col min="4" max="6" width="7.875" style="0" bestFit="1" customWidth="1"/>
    <col min="7" max="16384" width="7.125" style="0" customWidth="1"/>
  </cols>
  <sheetData>
    <row r="1" spans="9:19" ht="12.75">
      <c r="I1" s="8" t="s">
        <v>17</v>
      </c>
      <c r="J1" s="8" t="s">
        <v>20</v>
      </c>
      <c r="R1" s="8" t="s">
        <v>17</v>
      </c>
      <c r="S1" s="8" t="s">
        <v>20</v>
      </c>
    </row>
    <row r="2" spans="3:19" ht="12.75"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s="8" t="s">
        <v>18</v>
      </c>
      <c r="J2" s="8" t="s">
        <v>21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s="8" t="s">
        <v>18</v>
      </c>
      <c r="S2" s="8" t="s">
        <v>21</v>
      </c>
    </row>
    <row r="3" spans="3:19" s="5" customFormat="1" ht="12.75">
      <c r="C3" s="5">
        <v>39034</v>
      </c>
      <c r="D3" s="5" t="s">
        <v>15</v>
      </c>
      <c r="E3" s="5" t="s">
        <v>14</v>
      </c>
      <c r="F3" s="5" t="s">
        <v>13</v>
      </c>
      <c r="G3" s="5">
        <v>47497</v>
      </c>
      <c r="H3" s="5">
        <v>47520</v>
      </c>
      <c r="I3" s="10" t="s">
        <v>19</v>
      </c>
      <c r="J3" t="s">
        <v>22</v>
      </c>
      <c r="M3" s="5">
        <v>26432</v>
      </c>
      <c r="N3" s="5">
        <v>27623</v>
      </c>
      <c r="O3" s="5">
        <v>47509</v>
      </c>
      <c r="P3" s="5">
        <v>58049</v>
      </c>
      <c r="Q3" s="5">
        <v>58328</v>
      </c>
      <c r="R3" s="10" t="s">
        <v>19</v>
      </c>
      <c r="S3" t="s">
        <v>22</v>
      </c>
    </row>
    <row r="4" spans="2:19" ht="12.75">
      <c r="B4">
        <v>7</v>
      </c>
      <c r="C4">
        <v>52</v>
      </c>
      <c r="D4">
        <v>58.5</v>
      </c>
      <c r="E4">
        <v>54.6</v>
      </c>
      <c r="F4">
        <v>51.8</v>
      </c>
      <c r="G4">
        <v>58</v>
      </c>
      <c r="H4">
        <v>51.8</v>
      </c>
      <c r="I4" s="9">
        <v>57</v>
      </c>
      <c r="J4" s="9">
        <v>55</v>
      </c>
      <c r="L4">
        <v>7</v>
      </c>
      <c r="N4">
        <v>55.4</v>
      </c>
      <c r="O4">
        <v>54.4</v>
      </c>
      <c r="P4">
        <v>53.5</v>
      </c>
      <c r="Q4">
        <v>49.8</v>
      </c>
      <c r="R4" s="9">
        <v>53</v>
      </c>
      <c r="S4" s="9">
        <v>52</v>
      </c>
    </row>
    <row r="5" spans="2:19" ht="12.75">
      <c r="B5">
        <v>1</v>
      </c>
      <c r="C5">
        <v>81.5</v>
      </c>
      <c r="D5">
        <v>87</v>
      </c>
      <c r="E5">
        <v>84.25</v>
      </c>
      <c r="F5">
        <v>83.5</v>
      </c>
      <c r="G5">
        <v>86</v>
      </c>
      <c r="H5">
        <v>80</v>
      </c>
      <c r="I5" s="9">
        <v>85.1</v>
      </c>
      <c r="J5" s="9">
        <v>81</v>
      </c>
      <c r="L5">
        <v>1</v>
      </c>
      <c r="M5">
        <v>79.5</v>
      </c>
      <c r="N5">
        <v>85</v>
      </c>
      <c r="O5">
        <v>82</v>
      </c>
      <c r="P5">
        <v>85</v>
      </c>
      <c r="Q5">
        <v>84</v>
      </c>
      <c r="R5" s="9">
        <v>84</v>
      </c>
      <c r="S5" s="9">
        <v>78.6</v>
      </c>
    </row>
    <row r="6" spans="2:19" ht="12.75">
      <c r="B6">
        <v>3</v>
      </c>
      <c r="C6">
        <v>32</v>
      </c>
      <c r="D6">
        <v>33.2</v>
      </c>
      <c r="E6">
        <v>33.95</v>
      </c>
      <c r="F6">
        <v>34.05</v>
      </c>
      <c r="G6">
        <v>32.5</v>
      </c>
      <c r="H6">
        <v>32.9</v>
      </c>
      <c r="I6" s="9">
        <v>33.5</v>
      </c>
      <c r="J6" s="9">
        <v>32.6</v>
      </c>
      <c r="L6">
        <v>3</v>
      </c>
      <c r="M6">
        <v>31</v>
      </c>
      <c r="N6">
        <v>32.4</v>
      </c>
      <c r="O6">
        <v>31.3</v>
      </c>
      <c r="P6">
        <v>31.1</v>
      </c>
      <c r="Q6">
        <v>34</v>
      </c>
      <c r="R6" s="9">
        <v>32.2</v>
      </c>
      <c r="S6" s="9">
        <v>31</v>
      </c>
    </row>
    <row r="7" spans="2:19" ht="12.75">
      <c r="B7">
        <v>4</v>
      </c>
      <c r="C7">
        <v>53</v>
      </c>
      <c r="D7">
        <v>53</v>
      </c>
      <c r="E7">
        <v>51.5</v>
      </c>
      <c r="F7">
        <v>51.5</v>
      </c>
      <c r="G7">
        <v>54</v>
      </c>
      <c r="H7">
        <v>53</v>
      </c>
      <c r="I7" s="9">
        <v>55</v>
      </c>
      <c r="J7" s="9">
        <v>51</v>
      </c>
      <c r="L7">
        <v>4</v>
      </c>
      <c r="N7">
        <v>51.5</v>
      </c>
      <c r="O7">
        <v>54</v>
      </c>
      <c r="P7">
        <v>53</v>
      </c>
      <c r="Q7">
        <v>55</v>
      </c>
      <c r="R7" s="9">
        <v>55</v>
      </c>
      <c r="S7" s="9">
        <v>51.5</v>
      </c>
    </row>
    <row r="8" spans="2:19" ht="12.75">
      <c r="B8" s="7">
        <v>5</v>
      </c>
      <c r="C8">
        <v>36</v>
      </c>
      <c r="D8">
        <v>36.5</v>
      </c>
      <c r="E8">
        <v>34.5</v>
      </c>
      <c r="F8">
        <v>34.5</v>
      </c>
      <c r="G8">
        <v>37</v>
      </c>
      <c r="H8">
        <v>37</v>
      </c>
      <c r="I8" s="9">
        <v>37.1</v>
      </c>
      <c r="J8" s="9">
        <v>34</v>
      </c>
      <c r="L8" s="7">
        <v>5</v>
      </c>
      <c r="M8">
        <v>36</v>
      </c>
      <c r="N8">
        <v>38</v>
      </c>
      <c r="O8">
        <v>39</v>
      </c>
      <c r="P8">
        <v>39</v>
      </c>
      <c r="Q8">
        <v>39</v>
      </c>
      <c r="R8" s="9">
        <v>40</v>
      </c>
      <c r="S8" s="9">
        <v>37.3</v>
      </c>
    </row>
    <row r="9" spans="2:19" ht="12.75">
      <c r="B9" s="7">
        <v>6</v>
      </c>
      <c r="C9" s="7"/>
      <c r="D9" s="7"/>
      <c r="E9" s="7"/>
      <c r="F9" s="7"/>
      <c r="G9" s="7"/>
      <c r="H9" s="7"/>
      <c r="I9" s="9">
        <v>49</v>
      </c>
      <c r="J9" s="9">
        <v>44</v>
      </c>
      <c r="K9" s="7"/>
      <c r="L9" s="7">
        <v>6</v>
      </c>
      <c r="M9" s="7"/>
      <c r="N9" s="7"/>
      <c r="O9" s="7"/>
      <c r="P9" s="7"/>
      <c r="Q9" s="7"/>
      <c r="R9" s="9">
        <v>46.9</v>
      </c>
      <c r="S9" s="9">
        <v>42</v>
      </c>
    </row>
    <row r="10" spans="2:19" ht="12.75">
      <c r="B10" s="7">
        <v>14</v>
      </c>
      <c r="C10">
        <v>43.5</v>
      </c>
      <c r="D10">
        <v>45</v>
      </c>
      <c r="E10">
        <v>45.75</v>
      </c>
      <c r="F10">
        <v>45.5</v>
      </c>
      <c r="G10">
        <v>45</v>
      </c>
      <c r="H10">
        <v>44</v>
      </c>
      <c r="I10" s="9">
        <v>43.5</v>
      </c>
      <c r="J10" s="9">
        <v>41.5</v>
      </c>
      <c r="L10" s="7">
        <v>14</v>
      </c>
      <c r="M10">
        <v>41</v>
      </c>
      <c r="N10">
        <v>44</v>
      </c>
      <c r="O10">
        <v>43</v>
      </c>
      <c r="P10">
        <v>42</v>
      </c>
      <c r="Q10">
        <v>44</v>
      </c>
      <c r="R10" s="9">
        <v>43</v>
      </c>
      <c r="S10" s="9">
        <v>40</v>
      </c>
    </row>
    <row r="11" spans="2:19" ht="12.75">
      <c r="B11">
        <v>10</v>
      </c>
      <c r="C11">
        <v>60</v>
      </c>
      <c r="D11">
        <v>71.9</v>
      </c>
      <c r="E11">
        <v>69.2</v>
      </c>
      <c r="F11">
        <v>69.1</v>
      </c>
      <c r="G11">
        <v>66.7</v>
      </c>
      <c r="H11">
        <v>64.2</v>
      </c>
      <c r="I11" s="9">
        <v>63</v>
      </c>
      <c r="J11" s="9">
        <v>61</v>
      </c>
      <c r="L11">
        <v>10</v>
      </c>
      <c r="N11">
        <v>64</v>
      </c>
      <c r="O11">
        <v>66.7</v>
      </c>
      <c r="P11">
        <v>68.6</v>
      </c>
      <c r="Q11">
        <v>60.5</v>
      </c>
      <c r="R11" s="9">
        <v>57</v>
      </c>
      <c r="S11" s="9">
        <v>55.5</v>
      </c>
    </row>
    <row r="12" spans="2:19" ht="12.75">
      <c r="B12">
        <v>13</v>
      </c>
      <c r="C12">
        <v>13</v>
      </c>
      <c r="D12">
        <v>12.2</v>
      </c>
      <c r="E12">
        <v>13</v>
      </c>
      <c r="F12">
        <v>14.1</v>
      </c>
      <c r="G12">
        <v>12.7</v>
      </c>
      <c r="H12">
        <v>13.8</v>
      </c>
      <c r="I12" s="9">
        <v>13.5</v>
      </c>
      <c r="J12" s="9">
        <v>11</v>
      </c>
      <c r="L12">
        <v>13</v>
      </c>
      <c r="N12">
        <v>12</v>
      </c>
      <c r="O12">
        <v>14.4</v>
      </c>
      <c r="P12">
        <v>14.5</v>
      </c>
      <c r="Q12">
        <v>13</v>
      </c>
      <c r="R12" s="9">
        <v>16</v>
      </c>
      <c r="S12" s="9">
        <v>14.5</v>
      </c>
    </row>
    <row r="13" spans="1:30" ht="12.75">
      <c r="A13" t="s">
        <v>0</v>
      </c>
      <c r="C13" s="1">
        <f>C3</f>
        <v>39034</v>
      </c>
      <c r="D13" s="1" t="str">
        <f>D3</f>
        <v>42642-X</v>
      </c>
      <c r="E13" s="1" t="str">
        <f>E3</f>
        <v>43414-X</v>
      </c>
      <c r="F13" s="1" t="str">
        <f>F3</f>
        <v>43983-X</v>
      </c>
      <c r="G13" s="1">
        <f aca="true" t="shared" si="0" ref="G13:M13">G3</f>
        <v>47497</v>
      </c>
      <c r="H13" s="1">
        <f t="shared" si="0"/>
        <v>47520</v>
      </c>
      <c r="I13" s="1" t="str">
        <f t="shared" si="0"/>
        <v>Iceland</v>
      </c>
      <c r="J13" s="1" t="str">
        <f t="shared" si="0"/>
        <v>Mongolia</v>
      </c>
      <c r="K13" s="1"/>
      <c r="M13" s="1">
        <f t="shared" si="0"/>
        <v>26432</v>
      </c>
      <c r="N13" s="1">
        <f aca="true" t="shared" si="1" ref="N13:S13">N3</f>
        <v>27623</v>
      </c>
      <c r="O13" s="1">
        <f t="shared" si="1"/>
        <v>47509</v>
      </c>
      <c r="P13" s="1">
        <f t="shared" si="1"/>
        <v>58049</v>
      </c>
      <c r="Q13" s="1">
        <f t="shared" si="1"/>
        <v>58328</v>
      </c>
      <c r="R13" s="1" t="str">
        <f t="shared" si="1"/>
        <v>Iceland</v>
      </c>
      <c r="S13" s="1" t="str">
        <f t="shared" si="1"/>
        <v>Mongolia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2">
        <v>1.682</v>
      </c>
      <c r="B14">
        <v>7</v>
      </c>
      <c r="C14" s="2">
        <f>LOG10(C4)-$A14</f>
        <v>0.03400334363479929</v>
      </c>
      <c r="D14" s="2">
        <f aca="true" t="shared" si="2" ref="D14:D22">LOG10(D4)-$A14</f>
        <v>0.08515586608218051</v>
      </c>
      <c r="E14" s="2">
        <f aca="true" t="shared" si="3" ref="E14:E22">LOG10(E4)-$A14</f>
        <v>0.05519264270473734</v>
      </c>
      <c r="F14" s="2">
        <f>LOG10(F4)-$A14</f>
        <v>0.032329759745233</v>
      </c>
      <c r="G14" s="2">
        <f>LOG10(G4)-$A14</f>
        <v>0.0814279935629374</v>
      </c>
      <c r="H14" s="2">
        <f>LOG10(H4)-$A14</f>
        <v>0.032329759745233</v>
      </c>
      <c r="I14" s="2">
        <f>LOG10(I4)-$A14</f>
        <v>0.07387485567249152</v>
      </c>
      <c r="J14" s="2">
        <f>LOG10(J4)-$A14</f>
        <v>0.05836268949424395</v>
      </c>
      <c r="K14" s="2"/>
      <c r="L14">
        <v>7</v>
      </c>
      <c r="M14" s="2"/>
      <c r="N14" s="2">
        <f>LOG10(N4)-$A14</f>
        <v>0.06150976472842973</v>
      </c>
      <c r="O14" s="2">
        <f aca="true" t="shared" si="4" ref="O14:P22">LOG10(O4)-$A14</f>
        <v>0.05359889969817999</v>
      </c>
      <c r="P14" s="2">
        <f t="shared" si="4"/>
        <v>0.04635378202122853</v>
      </c>
      <c r="Q14" s="2">
        <f aca="true" t="shared" si="5" ref="Q14:S18">LOG10(Q4)-$A14</f>
        <v>0.015229342759717657</v>
      </c>
      <c r="R14" s="2">
        <f t="shared" si="5"/>
        <v>0.042275869600788996</v>
      </c>
      <c r="S14" s="2">
        <f t="shared" si="5"/>
        <v>0.03400334363479929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2">
        <v>1.884</v>
      </c>
      <c r="B15">
        <v>1</v>
      </c>
      <c r="C15" s="2">
        <f>LOG10(C5)-$A15</f>
        <v>0.027157608739976746</v>
      </c>
      <c r="D15" s="2">
        <f t="shared" si="2"/>
        <v>0.055519252618618564</v>
      </c>
      <c r="E15" s="2">
        <f t="shared" si="3"/>
        <v>0.04156990954337636</v>
      </c>
      <c r="F15" s="2">
        <f aca="true" t="shared" si="6" ref="F15:G22">LOG10(F5)-$A15</f>
        <v>0.037686475483602155</v>
      </c>
      <c r="G15" s="2">
        <f t="shared" si="6"/>
        <v>0.05049845124356778</v>
      </c>
      <c r="H15" s="2">
        <f aca="true" t="shared" si="7" ref="H15:H22">LOG10(H5)-$A15</f>
        <v>0.01908998699194364</v>
      </c>
      <c r="I15" s="2">
        <f aca="true" t="shared" si="8" ref="I15:J22">LOG10(I5)-$A15</f>
        <v>0.04592956008458793</v>
      </c>
      <c r="J15" s="2">
        <f t="shared" si="8"/>
        <v>0.024485018878649845</v>
      </c>
      <c r="K15" s="2"/>
      <c r="L15">
        <v>1</v>
      </c>
      <c r="M15" s="2">
        <f>LOG10(M5)-$A15</f>
        <v>0.016367128656470387</v>
      </c>
      <c r="N15" s="2">
        <f>LOG10(N5)-$A15</f>
        <v>0.045418925714292735</v>
      </c>
      <c r="O15" s="2">
        <f t="shared" si="4"/>
        <v>0.02981385238371681</v>
      </c>
      <c r="P15" s="2">
        <f t="shared" si="4"/>
        <v>0.045418925714292735</v>
      </c>
      <c r="Q15" s="2">
        <f t="shared" si="5"/>
        <v>0.04027928606188169</v>
      </c>
      <c r="R15" s="2">
        <f t="shared" si="5"/>
        <v>0.04027928606188169</v>
      </c>
      <c r="S15" s="2">
        <f t="shared" si="5"/>
        <v>0.011422546039407955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2">
        <v>1.39</v>
      </c>
      <c r="B16">
        <v>3</v>
      </c>
      <c r="C16" s="2">
        <f>LOG10(C6)-$A16</f>
        <v>0.11514997831990614</v>
      </c>
      <c r="D16" s="2">
        <f t="shared" si="2"/>
        <v>0.13113808370403635</v>
      </c>
      <c r="E16" s="2">
        <f t="shared" si="3"/>
        <v>0.14083977861652053</v>
      </c>
      <c r="F16" s="2">
        <f t="shared" si="6"/>
        <v>0.14211711624880397</v>
      </c>
      <c r="G16" s="2">
        <f t="shared" si="6"/>
        <v>0.12188336097887453</v>
      </c>
      <c r="H16" s="2">
        <f t="shared" si="7"/>
        <v>0.12719589794997432</v>
      </c>
      <c r="I16" s="2">
        <f t="shared" si="8"/>
        <v>0.1350448070368453</v>
      </c>
      <c r="J16" s="2">
        <f t="shared" si="8"/>
        <v>0.12321760006793903</v>
      </c>
      <c r="K16" s="2"/>
      <c r="L16">
        <v>3</v>
      </c>
      <c r="M16" s="2">
        <f>LOG10(M6)-$A16</f>
        <v>0.10136169383427274</v>
      </c>
      <c r="N16" s="2">
        <f>LOG10(N6)-$A16</f>
        <v>0.12054501020661212</v>
      </c>
      <c r="O16" s="2">
        <f t="shared" si="4"/>
        <v>0.10554433754644865</v>
      </c>
      <c r="P16" s="2">
        <f t="shared" si="4"/>
        <v>0.1027603890268376</v>
      </c>
      <c r="Q16" s="2">
        <f t="shared" si="5"/>
        <v>0.14147891704225524</v>
      </c>
      <c r="R16" s="2">
        <f t="shared" si="5"/>
        <v>0.11785587169583112</v>
      </c>
      <c r="S16" s="2">
        <f t="shared" si="5"/>
        <v>0.10136169383427274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2">
        <v>1.614</v>
      </c>
      <c r="B17">
        <v>4</v>
      </c>
      <c r="C17" s="2">
        <f>LOG10(C7)-$A17</f>
        <v>0.11027586960078883</v>
      </c>
      <c r="D17" s="2">
        <f t="shared" si="2"/>
        <v>0.11027586960078883</v>
      </c>
      <c r="E17" s="2">
        <f t="shared" si="3"/>
        <v>0.09780722904119088</v>
      </c>
      <c r="F17" s="2">
        <f t="shared" si="6"/>
        <v>0.09780722904119088</v>
      </c>
      <c r="G17" s="2">
        <f t="shared" si="6"/>
        <v>0.11839375982296851</v>
      </c>
      <c r="H17" s="2">
        <f t="shared" si="7"/>
        <v>0.11027586960078883</v>
      </c>
      <c r="I17" s="2">
        <f t="shared" si="8"/>
        <v>0.12636268949424379</v>
      </c>
      <c r="J17" s="2">
        <f t="shared" si="8"/>
        <v>0.09357017609793616</v>
      </c>
      <c r="K17" s="2"/>
      <c r="L17">
        <v>4</v>
      </c>
      <c r="M17" s="2"/>
      <c r="N17" s="2">
        <f>LOG10(N7)-$A17</f>
        <v>0.09780722904119088</v>
      </c>
      <c r="O17" s="2">
        <f t="shared" si="4"/>
        <v>0.11839375982296851</v>
      </c>
      <c r="P17" s="2">
        <f t="shared" si="4"/>
        <v>0.11027586960078883</v>
      </c>
      <c r="Q17" s="2">
        <f t="shared" si="5"/>
        <v>0.12636268949424379</v>
      </c>
      <c r="R17" s="2">
        <f t="shared" si="5"/>
        <v>0.12636268949424379</v>
      </c>
      <c r="S17" s="2">
        <f t="shared" si="5"/>
        <v>0.09780722904119088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2">
        <v>1.489</v>
      </c>
      <c r="B18">
        <v>5</v>
      </c>
      <c r="C18" s="2">
        <f>LOG10(C8)-$A18</f>
        <v>0.06730250076728717</v>
      </c>
      <c r="D18" s="2">
        <f t="shared" si="2"/>
        <v>0.07329286445647454</v>
      </c>
      <c r="E18" s="2">
        <f t="shared" si="3"/>
        <v>0.04881909507327409</v>
      </c>
      <c r="F18" s="2">
        <f t="shared" si="6"/>
        <v>0.04881909507327409</v>
      </c>
      <c r="G18" s="2">
        <f t="shared" si="6"/>
        <v>0.07920172406699488</v>
      </c>
      <c r="H18" s="2">
        <f t="shared" si="7"/>
        <v>0.07920172406699488</v>
      </c>
      <c r="I18" s="2">
        <f t="shared" si="8"/>
        <v>0.08037390961504576</v>
      </c>
      <c r="J18" s="2">
        <f t="shared" si="8"/>
        <v>0.04247891704225504</v>
      </c>
      <c r="K18" s="2"/>
      <c r="L18">
        <v>5</v>
      </c>
      <c r="M18" s="2">
        <f>LOG10(M8)-$A18</f>
        <v>0.06730250076728717</v>
      </c>
      <c r="N18" s="2">
        <f>LOG10(N8)-$A18</f>
        <v>0.09078359661681001</v>
      </c>
      <c r="O18" s="2">
        <f t="shared" si="4"/>
        <v>0.102064607026499</v>
      </c>
      <c r="P18" s="2">
        <f t="shared" si="4"/>
        <v>0.102064607026499</v>
      </c>
      <c r="Q18" s="2">
        <f t="shared" si="5"/>
        <v>0.102064607026499</v>
      </c>
      <c r="R18" s="2">
        <f t="shared" si="5"/>
        <v>0.11305999132796218</v>
      </c>
      <c r="S18" s="2">
        <f t="shared" si="5"/>
        <v>0.08270883180868749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2">
        <v>1.564</v>
      </c>
      <c r="B19">
        <v>6</v>
      </c>
      <c r="C19" s="2"/>
      <c r="D19" s="2"/>
      <c r="E19" s="2"/>
      <c r="F19" s="2"/>
      <c r="G19" s="2"/>
      <c r="H19" s="2"/>
      <c r="I19" s="2">
        <f t="shared" si="8"/>
        <v>0.12619608002851357</v>
      </c>
      <c r="J19" s="2">
        <f t="shared" si="8"/>
        <v>0.07945267648618737</v>
      </c>
      <c r="K19" s="2"/>
      <c r="L19">
        <v>6</v>
      </c>
      <c r="M19" s="2"/>
      <c r="N19" s="2"/>
      <c r="O19" s="2"/>
      <c r="P19" s="2"/>
      <c r="Q19" s="2"/>
      <c r="R19" s="2">
        <f aca="true" t="shared" si="9" ref="R19:S22">LOG10(R9)-$A19</f>
        <v>0.1071728427150831</v>
      </c>
      <c r="S19" s="2">
        <f t="shared" si="9"/>
        <v>0.0592492903979005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2">
        <v>1.551</v>
      </c>
      <c r="B20">
        <v>14</v>
      </c>
      <c r="C20" s="2">
        <f>LOG10(C10)-$A20</f>
        <v>0.0874892569546375</v>
      </c>
      <c r="D20" s="2">
        <f t="shared" si="2"/>
        <v>0.1022125137753438</v>
      </c>
      <c r="E20" s="2">
        <f t="shared" si="3"/>
        <v>0.10939109840246708</v>
      </c>
      <c r="F20" s="2">
        <f t="shared" si="6"/>
        <v>0.10701139665711246</v>
      </c>
      <c r="G20" s="2">
        <f t="shared" si="6"/>
        <v>0.1022125137753438</v>
      </c>
      <c r="H20" s="2">
        <f t="shared" si="7"/>
        <v>0.09245267648618749</v>
      </c>
      <c r="I20" s="2">
        <f t="shared" si="8"/>
        <v>0.0874892569546375</v>
      </c>
      <c r="J20" s="2">
        <f t="shared" si="8"/>
        <v>0.06704809671209278</v>
      </c>
      <c r="K20" s="2"/>
      <c r="L20">
        <v>14</v>
      </c>
      <c r="M20" s="2">
        <f>LOG10(M10)-$A20</f>
        <v>0.06178385671973552</v>
      </c>
      <c r="N20" s="2">
        <f>LOG10(N10)-$A20</f>
        <v>0.09245267648618749</v>
      </c>
      <c r="O20" s="2">
        <f t="shared" si="4"/>
        <v>0.08246845557958649</v>
      </c>
      <c r="P20" s="2">
        <f t="shared" si="4"/>
        <v>0.07224929039790062</v>
      </c>
      <c r="Q20" s="2">
        <f>LOG10(Q10)-$A20</f>
        <v>0.09245267648618749</v>
      </c>
      <c r="R20" s="2">
        <f t="shared" si="9"/>
        <v>0.08246845557958649</v>
      </c>
      <c r="S20" s="2">
        <f t="shared" si="9"/>
        <v>0.05105999132796235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2">
        <v>1.767</v>
      </c>
      <c r="B21">
        <v>10</v>
      </c>
      <c r="C21" s="2">
        <f>LOG10(C11)-$A21</f>
        <v>0.01115125038364373</v>
      </c>
      <c r="D21" s="2">
        <f t="shared" si="2"/>
        <v>0.08972889038288279</v>
      </c>
      <c r="E21" s="2">
        <f t="shared" si="3"/>
        <v>0.07310609445675786</v>
      </c>
      <c r="F21" s="2">
        <f t="shared" si="6"/>
        <v>0.07247804737419838</v>
      </c>
      <c r="G21" s="2">
        <f t="shared" si="6"/>
        <v>0.05712583391654902</v>
      </c>
      <c r="H21" s="2">
        <f t="shared" si="7"/>
        <v>0.04053502806885345</v>
      </c>
      <c r="I21" s="2">
        <f t="shared" si="8"/>
        <v>0.03234054945358178</v>
      </c>
      <c r="J21" s="2">
        <f t="shared" si="8"/>
        <v>0.018329835010767237</v>
      </c>
      <c r="K21" s="2"/>
      <c r="L21">
        <v>10</v>
      </c>
      <c r="M21" s="2"/>
      <c r="N21" s="2">
        <f>LOG10(N11)-$A21</f>
        <v>0.03917997398388717</v>
      </c>
      <c r="O21" s="2">
        <f t="shared" si="4"/>
        <v>0.05712583391654902</v>
      </c>
      <c r="P21" s="2">
        <f t="shared" si="4"/>
        <v>0.06932411570675168</v>
      </c>
      <c r="Q21" s="2">
        <f>LOG10(Q11)-$A21</f>
        <v>0.0147553746524689</v>
      </c>
      <c r="R21" s="2">
        <f t="shared" si="9"/>
        <v>-0.01112514432750844</v>
      </c>
      <c r="S21" s="2">
        <f t="shared" si="9"/>
        <v>-0.02270701687732357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2">
        <v>1.014</v>
      </c>
      <c r="B22">
        <v>13</v>
      </c>
      <c r="C22" s="2">
        <f>LOG10(C12)-$A22</f>
        <v>0.09994335230683671</v>
      </c>
      <c r="D22" s="2">
        <f t="shared" si="2"/>
        <v>0.07235983067474816</v>
      </c>
      <c r="E22" s="2">
        <f t="shared" si="3"/>
        <v>0.09994335230683671</v>
      </c>
      <c r="F22" s="2">
        <f t="shared" si="6"/>
        <v>0.1352191126553799</v>
      </c>
      <c r="G22" s="2">
        <f t="shared" si="6"/>
        <v>0.08980372095595679</v>
      </c>
      <c r="H22" s="2">
        <f t="shared" si="7"/>
        <v>0.12587908640123646</v>
      </c>
      <c r="I22" s="2">
        <f t="shared" si="8"/>
        <v>0.1163337684950061</v>
      </c>
      <c r="J22" s="2">
        <f t="shared" si="8"/>
        <v>0.027392685158225127</v>
      </c>
      <c r="K22" s="2"/>
      <c r="L22">
        <v>13</v>
      </c>
      <c r="M22" s="2"/>
      <c r="N22" s="2">
        <f>LOG10(N12)-$A22</f>
        <v>0.06518124604762487</v>
      </c>
      <c r="O22" s="2">
        <f t="shared" si="4"/>
        <v>0.14436249209524976</v>
      </c>
      <c r="P22" s="2">
        <f t="shared" si="4"/>
        <v>0.14736800223497482</v>
      </c>
      <c r="Q22" s="2">
        <f>LOG10(Q12)-$A22</f>
        <v>0.09994335230683671</v>
      </c>
      <c r="R22" s="2">
        <f t="shared" si="9"/>
        <v>0.19011998265592478</v>
      </c>
      <c r="S22" s="2">
        <f t="shared" si="9"/>
        <v>0.14736800223497482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2" ht="12.75">
      <c r="A23" s="6"/>
      <c r="B23" s="5"/>
      <c r="D23" s="3"/>
      <c r="G23" s="4"/>
      <c r="H23" s="4"/>
      <c r="L23" s="2"/>
      <c r="M23" s="5"/>
      <c r="N23" s="2"/>
      <c r="O23" s="2"/>
      <c r="R23" s="2"/>
      <c r="S23" s="2"/>
      <c r="T23" s="2"/>
      <c r="U23" s="2"/>
      <c r="V23" s="2"/>
    </row>
    <row r="24" spans="2:22" ht="12.75">
      <c r="B24" s="5"/>
      <c r="D24" s="3"/>
      <c r="G24" s="4"/>
      <c r="H24" s="4"/>
      <c r="L24" s="2"/>
      <c r="M24" s="5"/>
      <c r="N24" s="2"/>
      <c r="O24" s="2"/>
      <c r="R24" s="2"/>
      <c r="S24" s="2"/>
      <c r="T24" s="2"/>
      <c r="U24" s="2"/>
      <c r="V24" s="2"/>
    </row>
    <row r="25" spans="2:22" ht="12.75">
      <c r="B25" s="5"/>
      <c r="D25" s="3"/>
      <c r="G25" s="4"/>
      <c r="H25" s="4"/>
      <c r="L25" s="2"/>
      <c r="M25" s="5"/>
      <c r="N25" s="2"/>
      <c r="O25" s="2"/>
      <c r="R25" s="2"/>
      <c r="S25" s="2"/>
      <c r="T25" s="2"/>
      <c r="U25" s="2"/>
      <c r="V25" s="2"/>
    </row>
    <row r="26" spans="2:22" ht="12.75">
      <c r="B26" s="5"/>
      <c r="D26" s="3"/>
      <c r="G26" s="4"/>
      <c r="H26" s="4"/>
      <c r="L26" s="2"/>
      <c r="M26" s="5"/>
      <c r="N26" s="2"/>
      <c r="O26" s="2"/>
      <c r="R26" s="2"/>
      <c r="S26" s="2"/>
      <c r="T26" s="2"/>
      <c r="U26" s="2"/>
      <c r="V26" s="2"/>
    </row>
    <row r="27" spans="2:22" ht="12.75">
      <c r="B27" s="5"/>
      <c r="D27" s="3"/>
      <c r="G27" s="4"/>
      <c r="H27" s="4"/>
      <c r="L27" s="2"/>
      <c r="M27" s="5"/>
      <c r="N27" s="2"/>
      <c r="O27" s="2"/>
      <c r="R27" s="2"/>
      <c r="S27" s="2"/>
      <c r="T27" s="2"/>
      <c r="U27" s="2"/>
      <c r="V27" s="2"/>
    </row>
    <row r="28" spans="2:22" ht="12.75">
      <c r="B28" s="5"/>
      <c r="D28" s="3"/>
      <c r="G28" s="4"/>
      <c r="H28" s="4"/>
      <c r="L28" s="2"/>
      <c r="M28" s="5"/>
      <c r="N28" s="2"/>
      <c r="O28" s="2"/>
      <c r="R28" s="2"/>
      <c r="S28" s="2"/>
      <c r="T28" s="2"/>
      <c r="U28" s="2"/>
      <c r="V28" s="2"/>
    </row>
    <row r="29" spans="2:22" ht="12.75">
      <c r="B29" s="5"/>
      <c r="D29" s="3"/>
      <c r="G29" s="4"/>
      <c r="H29" s="4"/>
      <c r="L29" s="2"/>
      <c r="M29" s="5"/>
      <c r="N29" s="2"/>
      <c r="O29" s="2"/>
      <c r="R29" s="2"/>
      <c r="S29" s="2"/>
      <c r="T29" s="2"/>
      <c r="U29" s="2"/>
      <c r="V29" s="2"/>
    </row>
    <row r="30" spans="4:22" ht="12.75">
      <c r="D30" s="3"/>
      <c r="G30" s="4"/>
      <c r="H30" s="4"/>
      <c r="L30" s="2"/>
      <c r="N30" s="2"/>
      <c r="O30" s="2"/>
      <c r="R30" s="2"/>
      <c r="S30" s="2"/>
      <c r="T30" s="2"/>
      <c r="U30" s="2"/>
      <c r="V30" s="2"/>
    </row>
    <row r="31" spans="4:22" ht="12.75">
      <c r="D31" s="3"/>
      <c r="G31" s="4"/>
      <c r="H31" s="4"/>
      <c r="L31" s="2"/>
      <c r="N31" s="2"/>
      <c r="O31" s="2"/>
      <c r="R31" s="2"/>
      <c r="S31" s="2"/>
      <c r="T31" s="2"/>
      <c r="U31" s="2"/>
      <c r="V31" s="2"/>
    </row>
    <row r="32" spans="5:23" ht="12.75">
      <c r="E32" s="3"/>
      <c r="F32" s="3"/>
      <c r="I32" s="4"/>
      <c r="J32" s="4"/>
      <c r="K32" s="4"/>
      <c r="L32" s="4"/>
      <c r="P32" s="2"/>
      <c r="Q32" s="2"/>
      <c r="R32" s="2"/>
      <c r="T32" s="2"/>
      <c r="U32" s="2"/>
      <c r="V32" s="2"/>
      <c r="W32" s="2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</row>
    <row r="43" spans="3:19" ht="12.75">
      <c r="C43" s="1"/>
      <c r="D43" s="1"/>
      <c r="E43" s="1"/>
      <c r="F43" s="1"/>
      <c r="G43" s="1"/>
      <c r="H43" s="1"/>
      <c r="I43" s="1"/>
      <c r="J43" s="1"/>
      <c r="K43" s="1"/>
      <c r="L43" s="1"/>
      <c r="N43" s="1"/>
      <c r="O43" s="1"/>
      <c r="P43" s="1"/>
      <c r="Q43" s="1"/>
      <c r="R43" s="1"/>
      <c r="S43" s="1"/>
    </row>
    <row r="44" spans="1:20" ht="12.7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N44" s="2"/>
      <c r="O44" s="2"/>
      <c r="P44" s="2"/>
      <c r="Q44" s="2"/>
      <c r="R44" s="2"/>
      <c r="S44" s="2"/>
      <c r="T44" s="2"/>
    </row>
    <row r="45" spans="1:20" ht="12.7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N45" s="2"/>
      <c r="O45" s="2"/>
      <c r="P45" s="2"/>
      <c r="Q45" s="2"/>
      <c r="R45" s="2"/>
      <c r="S45" s="2"/>
      <c r="T45" s="2"/>
    </row>
    <row r="46" spans="1:20" ht="12.7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N46" s="2"/>
      <c r="O46" s="2"/>
      <c r="P46" s="2"/>
      <c r="Q46" s="2"/>
      <c r="R46" s="2"/>
      <c r="S46" s="2"/>
      <c r="T46" s="2"/>
    </row>
    <row r="47" spans="1:20" ht="12.7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S47" s="2"/>
      <c r="T47" s="2"/>
    </row>
    <row r="48" spans="1:20" ht="12.75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S48" s="2"/>
      <c r="T48" s="2"/>
    </row>
    <row r="49" spans="1:20" ht="12.75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N49" s="2"/>
      <c r="O49" s="2"/>
      <c r="P49" s="2"/>
      <c r="Q49" s="2"/>
      <c r="R49" s="2"/>
      <c r="S49" s="2"/>
      <c r="T49" s="2"/>
    </row>
    <row r="50" spans="1:20" ht="12.75">
      <c r="A50" s="2"/>
      <c r="C50" s="2"/>
      <c r="D50" s="2"/>
      <c r="E50" s="2"/>
      <c r="F50" s="2"/>
      <c r="G50" s="2"/>
      <c r="H50" s="2"/>
      <c r="I50" s="2"/>
      <c r="J50" s="2"/>
      <c r="K50" s="2"/>
      <c r="L50" s="2"/>
      <c r="N50" s="2"/>
      <c r="O50" s="2"/>
      <c r="P50" s="2"/>
      <c r="Q50" s="2"/>
      <c r="R50" s="2"/>
      <c r="S50" s="2"/>
      <c r="T50" s="2"/>
    </row>
    <row r="51" spans="1:24" ht="12.75">
      <c r="A51" s="1" t="s">
        <v>1</v>
      </c>
      <c r="B51" s="1" t="s">
        <v>2</v>
      </c>
      <c r="C51" s="1" t="s">
        <v>3</v>
      </c>
      <c r="D51" s="1" t="s">
        <v>4</v>
      </c>
      <c r="E51" s="1" t="s">
        <v>5</v>
      </c>
      <c r="F51" s="1" t="s">
        <v>6</v>
      </c>
      <c r="G51" s="1" t="s">
        <v>7</v>
      </c>
      <c r="I51" t="s">
        <v>12</v>
      </c>
      <c r="J51" t="s">
        <v>8</v>
      </c>
      <c r="K51" t="s">
        <v>9</v>
      </c>
      <c r="L51">
        <v>26478</v>
      </c>
      <c r="N51" s="1" t="s">
        <v>1</v>
      </c>
      <c r="O51" s="1" t="s">
        <v>2</v>
      </c>
      <c r="P51" s="1" t="s">
        <v>3</v>
      </c>
      <c r="Q51" s="1" t="s">
        <v>4</v>
      </c>
      <c r="R51" s="1" t="s">
        <v>5</v>
      </c>
      <c r="S51" s="1" t="s">
        <v>6</v>
      </c>
      <c r="T51" s="1" t="s">
        <v>7</v>
      </c>
      <c r="V51" t="s">
        <v>11</v>
      </c>
      <c r="W51" t="s">
        <v>8</v>
      </c>
      <c r="X51" t="s">
        <v>9</v>
      </c>
    </row>
    <row r="52" spans="1:24" ht="12.75">
      <c r="A52">
        <v>7</v>
      </c>
      <c r="B52">
        <f aca="true" t="shared" si="10" ref="B52:B60">COUNT(C4:H4)</f>
        <v>6</v>
      </c>
      <c r="C52" s="3">
        <f aca="true" t="shared" si="11" ref="C52:C60">AVERAGE(IY4:H4)</f>
        <v>54.449999999999996</v>
      </c>
      <c r="D52">
        <f aca="true" t="shared" si="12" ref="D52:D60">MIN(C4:H4)</f>
        <v>51.8</v>
      </c>
      <c r="E52">
        <f aca="true" t="shared" si="13" ref="E52:E60">MAX(C4:H4)</f>
        <v>58.5</v>
      </c>
      <c r="F52" s="4">
        <f aca="true" t="shared" si="14" ref="F52:F60">STDEV(C4:H4)</f>
        <v>3.1328900395641313</v>
      </c>
      <c r="G52" s="4">
        <f>F52*100/C52</f>
        <v>5.7537007154529505</v>
      </c>
      <c r="H52">
        <v>7</v>
      </c>
      <c r="I52" s="2">
        <f>LOG10(C52)-$A14</f>
        <v>0.053997884091793846</v>
      </c>
      <c r="J52" s="2">
        <f aca="true" t="shared" si="15" ref="J52:K60">LOG10(D52)-$A14</f>
        <v>0.032329759745233</v>
      </c>
      <c r="K52" s="2">
        <f t="shared" si="15"/>
        <v>0.08515586608218051</v>
      </c>
      <c r="L52" s="2">
        <v>0.12008925788173275</v>
      </c>
      <c r="N52">
        <v>7</v>
      </c>
      <c r="O52">
        <f>COUNT(M4:Q4)</f>
        <v>4</v>
      </c>
      <c r="P52" s="3">
        <f>AVERAGE(M4:Q4)</f>
        <v>53.275000000000006</v>
      </c>
      <c r="Q52">
        <f>MIN(M4:Q4)</f>
        <v>49.8</v>
      </c>
      <c r="R52">
        <f>MAX(M4:Q4)</f>
        <v>55.4</v>
      </c>
      <c r="S52" s="4">
        <f>STDEV(M4:Q4)</f>
        <v>2.4431878083082035</v>
      </c>
      <c r="T52" s="4">
        <f>S52*100/P52</f>
        <v>4.585993070498739</v>
      </c>
      <c r="U52">
        <v>7</v>
      </c>
      <c r="V52" s="2">
        <f aca="true" t="shared" si="16" ref="V52:X56">LOG10(P52)-$A14</f>
        <v>0.04452345838623972</v>
      </c>
      <c r="W52" s="2">
        <f t="shared" si="16"/>
        <v>0.015229342759717657</v>
      </c>
      <c r="X52" s="2">
        <f t="shared" si="16"/>
        <v>0.06150976472842973</v>
      </c>
    </row>
    <row r="53" spans="1:24" ht="12.75">
      <c r="A53">
        <v>1</v>
      </c>
      <c r="B53">
        <f t="shared" si="10"/>
        <v>6</v>
      </c>
      <c r="C53" s="3">
        <f t="shared" si="11"/>
        <v>83.70833333333333</v>
      </c>
      <c r="D53">
        <f t="shared" si="12"/>
        <v>80</v>
      </c>
      <c r="E53">
        <f t="shared" si="13"/>
        <v>87</v>
      </c>
      <c r="F53" s="4">
        <f t="shared" si="14"/>
        <v>2.647719144219634</v>
      </c>
      <c r="G53" s="4">
        <f aca="true" t="shared" si="17" ref="G53:G60">F53*100/C53</f>
        <v>3.1630293410289307</v>
      </c>
      <c r="H53">
        <v>1</v>
      </c>
      <c r="I53" s="2">
        <f aca="true" t="shared" si="18" ref="I53:I60">LOG10(C53)-$A15</f>
        <v>0.038768695036643264</v>
      </c>
      <c r="J53" s="2">
        <f t="shared" si="15"/>
        <v>0.01908998699194364</v>
      </c>
      <c r="K53" s="2">
        <f t="shared" si="15"/>
        <v>0.055519252618618564</v>
      </c>
      <c r="L53" s="2">
        <v>0.09372360528884793</v>
      </c>
      <c r="N53">
        <v>1</v>
      </c>
      <c r="O53">
        <f>COUNT(M5:Q5)</f>
        <v>5</v>
      </c>
      <c r="P53" s="3">
        <f>AVERAGE(M5:Q5)</f>
        <v>83.1</v>
      </c>
      <c r="Q53">
        <f>MIN(M5:Q5)</f>
        <v>79.5</v>
      </c>
      <c r="R53">
        <f>MAX(M5:Q5)</f>
        <v>85</v>
      </c>
      <c r="S53" s="4">
        <f>STDEV(M5:Q5)</f>
        <v>2.355843797877795</v>
      </c>
      <c r="T53" s="4">
        <f aca="true" t="shared" si="19" ref="T53:T60">S53*100/P53</f>
        <v>2.834950418625506</v>
      </c>
      <c r="U53">
        <v>1</v>
      </c>
      <c r="V53" s="2">
        <f t="shared" si="16"/>
        <v>0.03560102378411112</v>
      </c>
      <c r="W53" s="2">
        <f t="shared" si="16"/>
        <v>0.016367128656470387</v>
      </c>
      <c r="X53" s="2">
        <f t="shared" si="16"/>
        <v>0.045418925714292735</v>
      </c>
    </row>
    <row r="54" spans="1:24" ht="12.75">
      <c r="A54">
        <v>3</v>
      </c>
      <c r="B54">
        <f t="shared" si="10"/>
        <v>6</v>
      </c>
      <c r="C54" s="3">
        <f t="shared" si="11"/>
        <v>33.1</v>
      </c>
      <c r="D54">
        <f t="shared" si="12"/>
        <v>32</v>
      </c>
      <c r="E54">
        <f t="shared" si="13"/>
        <v>34.05</v>
      </c>
      <c r="F54" s="4">
        <f t="shared" si="14"/>
        <v>0.8056053624450126</v>
      </c>
      <c r="G54" s="4">
        <f t="shared" si="17"/>
        <v>2.4338530587462617</v>
      </c>
      <c r="H54">
        <v>3</v>
      </c>
      <c r="I54" s="2">
        <f t="shared" si="18"/>
        <v>0.12982799377571896</v>
      </c>
      <c r="J54" s="2">
        <f t="shared" si="15"/>
        <v>0.11514997831990614</v>
      </c>
      <c r="K54" s="2">
        <f t="shared" si="15"/>
        <v>0.14211711624880397</v>
      </c>
      <c r="L54" s="2">
        <v>0.17937390961504596</v>
      </c>
      <c r="N54">
        <v>3</v>
      </c>
      <c r="O54">
        <f>COUNT(M6:Q6)</f>
        <v>5</v>
      </c>
      <c r="P54" s="3">
        <f>AVERAGE(M6:Q6)</f>
        <v>31.96</v>
      </c>
      <c r="Q54">
        <f>MIN(M6:Q6)</f>
        <v>31</v>
      </c>
      <c r="R54">
        <f>MAX(M6:Q6)</f>
        <v>34</v>
      </c>
      <c r="S54" s="4">
        <f>STDEV(M6:Q6)</f>
        <v>1.2700393694684544</v>
      </c>
      <c r="T54" s="4">
        <f t="shared" si="19"/>
        <v>3.973840330001422</v>
      </c>
      <c r="U54">
        <v>3</v>
      </c>
      <c r="V54" s="2">
        <f t="shared" si="16"/>
        <v>0.11460677064195379</v>
      </c>
      <c r="W54" s="2">
        <f t="shared" si="16"/>
        <v>0.10136169383427274</v>
      </c>
      <c r="X54" s="2">
        <f t="shared" si="16"/>
        <v>0.14147891704225524</v>
      </c>
    </row>
    <row r="55" spans="1:24" ht="12.75">
      <c r="A55">
        <v>4</v>
      </c>
      <c r="B55">
        <f t="shared" si="10"/>
        <v>6</v>
      </c>
      <c r="C55" s="3">
        <f t="shared" si="11"/>
        <v>52.666666666666664</v>
      </c>
      <c r="D55">
        <f t="shared" si="12"/>
        <v>51.5</v>
      </c>
      <c r="E55">
        <f t="shared" si="13"/>
        <v>54</v>
      </c>
      <c r="F55" s="4">
        <f t="shared" si="14"/>
        <v>0.9831920802500517</v>
      </c>
      <c r="G55" s="4">
        <f t="shared" si="17"/>
        <v>1.8668204055380728</v>
      </c>
      <c r="H55">
        <v>4</v>
      </c>
      <c r="I55" s="2">
        <f t="shared" si="18"/>
        <v>0.10753583223476015</v>
      </c>
      <c r="J55" s="2">
        <f t="shared" si="15"/>
        <v>0.09780722904119088</v>
      </c>
      <c r="K55" s="2">
        <f t="shared" si="15"/>
        <v>0.11839375982296851</v>
      </c>
      <c r="L55" s="2">
        <v>0.14566784468963045</v>
      </c>
      <c r="N55">
        <v>4</v>
      </c>
      <c r="O55">
        <f>COUNT(M7:Q7)</f>
        <v>4</v>
      </c>
      <c r="P55" s="3">
        <f>AVERAGE(M7:Q7)</f>
        <v>53.375</v>
      </c>
      <c r="Q55">
        <f>MIN(M7:Q7)</f>
        <v>51.5</v>
      </c>
      <c r="R55">
        <f>MAX(M7:Q7)</f>
        <v>55</v>
      </c>
      <c r="S55" s="4">
        <f>STDEV(M7:Q7)</f>
        <v>1.4930394055974097</v>
      </c>
      <c r="T55" s="4">
        <f t="shared" si="19"/>
        <v>2.797263523367512</v>
      </c>
      <c r="U55">
        <v>4</v>
      </c>
      <c r="V55" s="2">
        <f t="shared" si="16"/>
        <v>0.1133378880330802</v>
      </c>
      <c r="W55" s="2">
        <f t="shared" si="16"/>
        <v>0.09780722904119088</v>
      </c>
      <c r="X55" s="2">
        <f t="shared" si="16"/>
        <v>0.12636268949424379</v>
      </c>
    </row>
    <row r="56" spans="1:24" ht="12.75">
      <c r="A56">
        <v>5</v>
      </c>
      <c r="B56">
        <f t="shared" si="10"/>
        <v>6</v>
      </c>
      <c r="C56" s="3">
        <f t="shared" si="11"/>
        <v>35.916666666666664</v>
      </c>
      <c r="D56">
        <f t="shared" si="12"/>
        <v>34.5</v>
      </c>
      <c r="E56">
        <f t="shared" si="13"/>
        <v>37</v>
      </c>
      <c r="F56" s="4">
        <f t="shared" si="14"/>
        <v>1.158303356926244</v>
      </c>
      <c r="G56" s="4">
        <f t="shared" si="17"/>
        <v>3.224974543646155</v>
      </c>
      <c r="H56">
        <v>5</v>
      </c>
      <c r="I56" s="2">
        <f t="shared" si="18"/>
        <v>0.06629602411310653</v>
      </c>
      <c r="J56" s="2">
        <f t="shared" si="15"/>
        <v>0.04881909507327409</v>
      </c>
      <c r="K56" s="2">
        <f t="shared" si="15"/>
        <v>0.07920172406699488</v>
      </c>
      <c r="L56" s="2">
        <v>0.10759709562646003</v>
      </c>
      <c r="N56">
        <v>5</v>
      </c>
      <c r="O56">
        <f>COUNT(M8:Q8)</f>
        <v>5</v>
      </c>
      <c r="P56" s="3">
        <f>AVERAGE(M8:Q8)</f>
        <v>38.2</v>
      </c>
      <c r="Q56">
        <f>MIN(M8:Q8)</f>
        <v>36</v>
      </c>
      <c r="R56">
        <f>MAX(M8:Q8)</f>
        <v>39</v>
      </c>
      <c r="S56" s="4">
        <f>STDEV(M8:Q8)</f>
        <v>1.3038404810405473</v>
      </c>
      <c r="T56" s="4">
        <f t="shared" si="19"/>
        <v>3.413194976545935</v>
      </c>
      <c r="U56">
        <v>5</v>
      </c>
      <c r="V56" s="2">
        <f t="shared" si="16"/>
        <v>0.09306336291170858</v>
      </c>
      <c r="W56" s="2">
        <f t="shared" si="16"/>
        <v>0.06730250076728717</v>
      </c>
      <c r="X56" s="2">
        <f t="shared" si="16"/>
        <v>0.102064607026499</v>
      </c>
    </row>
    <row r="57" spans="1:24" ht="12.75">
      <c r="A57">
        <v>6</v>
      </c>
      <c r="C57" s="3"/>
      <c r="F57" s="4"/>
      <c r="G57" s="4"/>
      <c r="H57">
        <v>6</v>
      </c>
      <c r="I57" s="2"/>
      <c r="J57" s="2"/>
      <c r="K57" s="2"/>
      <c r="L57" s="2"/>
      <c r="N57">
        <v>6</v>
      </c>
      <c r="P57" s="3"/>
      <c r="S57" s="4"/>
      <c r="T57" s="4"/>
      <c r="U57">
        <v>6</v>
      </c>
      <c r="V57" s="2"/>
      <c r="W57" s="2"/>
      <c r="X57" s="2"/>
    </row>
    <row r="58" spans="1:24" ht="12.75">
      <c r="A58">
        <v>14</v>
      </c>
      <c r="B58">
        <f t="shared" si="10"/>
        <v>6</v>
      </c>
      <c r="C58" s="3">
        <f t="shared" si="11"/>
        <v>44.791666666666664</v>
      </c>
      <c r="D58">
        <f t="shared" si="12"/>
        <v>43.5</v>
      </c>
      <c r="E58">
        <f t="shared" si="13"/>
        <v>45.75</v>
      </c>
      <c r="F58" s="4">
        <f t="shared" si="14"/>
        <v>0.8720187306857508</v>
      </c>
      <c r="G58" s="4">
        <f t="shared" si="17"/>
        <v>1.9468325150193508</v>
      </c>
      <c r="H58">
        <v>14</v>
      </c>
      <c r="I58" s="2">
        <f t="shared" si="18"/>
        <v>0.10019722254001806</v>
      </c>
      <c r="J58" s="2">
        <f t="shared" si="15"/>
        <v>0.0874892569546375</v>
      </c>
      <c r="K58" s="2">
        <f t="shared" si="15"/>
        <v>0.10939109840246708</v>
      </c>
      <c r="L58" s="2">
        <v>0.1479700043360188</v>
      </c>
      <c r="N58">
        <v>14</v>
      </c>
      <c r="O58">
        <f>COUNT(M10:Q10)</f>
        <v>5</v>
      </c>
      <c r="P58" s="3">
        <f>AVERAGE(M10:Q10)</f>
        <v>42.8</v>
      </c>
      <c r="Q58">
        <f>MIN(M10:Q10)</f>
        <v>41</v>
      </c>
      <c r="R58">
        <f>MAX(M10:Q10)</f>
        <v>44</v>
      </c>
      <c r="S58" s="4">
        <f>STDEV(M10:Q10)</f>
        <v>1.30384048104046</v>
      </c>
      <c r="T58" s="4">
        <f t="shared" si="19"/>
        <v>3.0463562641132245</v>
      </c>
      <c r="U58">
        <v>14</v>
      </c>
      <c r="V58" s="2">
        <f aca="true" t="shared" si="20" ref="V58:X60">LOG10(P58)-$A20</f>
        <v>0.08044376901317207</v>
      </c>
      <c r="W58" s="2">
        <f t="shared" si="20"/>
        <v>0.06178385671973552</v>
      </c>
      <c r="X58" s="2">
        <f t="shared" si="20"/>
        <v>0.09245267648618749</v>
      </c>
    </row>
    <row r="59" spans="1:24" ht="12.75">
      <c r="A59">
        <v>10</v>
      </c>
      <c r="B59">
        <f t="shared" si="10"/>
        <v>6</v>
      </c>
      <c r="C59" s="3">
        <f t="shared" si="11"/>
        <v>66.85000000000001</v>
      </c>
      <c r="D59">
        <f t="shared" si="12"/>
        <v>60</v>
      </c>
      <c r="E59">
        <f t="shared" si="13"/>
        <v>71.9</v>
      </c>
      <c r="F59" s="4">
        <f t="shared" si="14"/>
        <v>4.243936851556418</v>
      </c>
      <c r="G59" s="4">
        <f t="shared" si="17"/>
        <v>6.348447047952756</v>
      </c>
      <c r="H59">
        <v>10</v>
      </c>
      <c r="I59" s="2">
        <f t="shared" si="18"/>
        <v>0.058101411598003416</v>
      </c>
      <c r="J59" s="2">
        <f t="shared" si="15"/>
        <v>0.01115125038364373</v>
      </c>
      <c r="K59" s="2">
        <f t="shared" si="15"/>
        <v>0.08972889038288279</v>
      </c>
      <c r="L59" s="2">
        <v>0.09632286012045599</v>
      </c>
      <c r="N59">
        <v>10</v>
      </c>
      <c r="O59">
        <f>COUNT(M11:Q11)</f>
        <v>4</v>
      </c>
      <c r="P59" s="3">
        <f>AVERAGE(M11:Q11)</f>
        <v>64.94999999999999</v>
      </c>
      <c r="Q59">
        <f>MIN(M11:Q11)</f>
        <v>60.5</v>
      </c>
      <c r="R59">
        <f>MAX(M11:Q11)</f>
        <v>68.6</v>
      </c>
      <c r="S59" s="4">
        <f>STDEV(M11:Q11)</f>
        <v>3.516153201061438</v>
      </c>
      <c r="T59" s="4">
        <f t="shared" si="19"/>
        <v>5.413630794551868</v>
      </c>
      <c r="U59">
        <v>10</v>
      </c>
      <c r="V59" s="2">
        <f t="shared" si="20"/>
        <v>0.04557915540904678</v>
      </c>
      <c r="W59" s="2">
        <f t="shared" si="20"/>
        <v>0.0147553746524689</v>
      </c>
      <c r="X59" s="2">
        <f t="shared" si="20"/>
        <v>0.06932411570675168</v>
      </c>
    </row>
    <row r="60" spans="1:24" ht="12.75">
      <c r="A60">
        <v>13</v>
      </c>
      <c r="B60">
        <f t="shared" si="10"/>
        <v>6</v>
      </c>
      <c r="C60" s="3">
        <f t="shared" si="11"/>
        <v>13.133333333333333</v>
      </c>
      <c r="D60">
        <f t="shared" si="12"/>
        <v>12.2</v>
      </c>
      <c r="E60">
        <f t="shared" si="13"/>
        <v>14.1</v>
      </c>
      <c r="F60" s="4">
        <f t="shared" si="14"/>
        <v>0.7033254343948266</v>
      </c>
      <c r="G60" s="4">
        <f t="shared" si="17"/>
        <v>5.355269805036751</v>
      </c>
      <c r="H60">
        <v>13</v>
      </c>
      <c r="I60" s="2">
        <f t="shared" si="18"/>
        <v>0.10437496710591176</v>
      </c>
      <c r="J60" s="2">
        <f t="shared" si="15"/>
        <v>0.07235983067474816</v>
      </c>
      <c r="K60" s="2">
        <f t="shared" si="15"/>
        <v>0.1352191126553799</v>
      </c>
      <c r="L60" s="2">
        <v>0.13212803567823794</v>
      </c>
      <c r="N60">
        <v>13</v>
      </c>
      <c r="O60">
        <f>COUNT(M12:Q12)</f>
        <v>4</v>
      </c>
      <c r="P60" s="3">
        <f>AVERAGE(M12:Q12)</f>
        <v>13.475</v>
      </c>
      <c r="Q60">
        <f>MIN(M12:Q12)</f>
        <v>12</v>
      </c>
      <c r="R60">
        <f>MAX(M12:Q12)</f>
        <v>14.5</v>
      </c>
      <c r="S60" s="4">
        <f>STDEV(M12:Q12)</f>
        <v>1.1982626312012468</v>
      </c>
      <c r="T60" s="4">
        <f t="shared" si="19"/>
        <v>8.892487059007397</v>
      </c>
      <c r="U60">
        <v>13</v>
      </c>
      <c r="V60" s="2">
        <f t="shared" si="20"/>
        <v>0.11552877385877625</v>
      </c>
      <c r="W60" s="2">
        <f t="shared" si="20"/>
        <v>0.06518124604762487</v>
      </c>
      <c r="X60" s="2">
        <f t="shared" si="20"/>
        <v>0.14736800223497482</v>
      </c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